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printerSettings/printerSettings3.bin" ContentType="application/vnd.openxmlformats-officedocument.spreadsheetml.printerSettings"/>
  <Override PartName="/xl/printerSettings/printerSettings4.bin" ContentType="application/vnd.openxmlformats-officedocument.spreadsheetml.printerSettings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hacomercompy-my.sharepoint.com/personal/rwalde_chacomer_com_py/Documents/Escritorio/"/>
    </mc:Choice>
  </mc:AlternateContent>
  <xr:revisionPtr revIDLastSave="0" documentId="10_ncr:200_{F1445E96-1E56-47F7-8AF1-13C0F2F643D2}" xr6:coauthVersionLast="47" xr6:coauthVersionMax="47" xr10:uidLastSave="{00000000-0000-0000-0000-000000000000}"/>
  <bookViews>
    <workbookView xWindow="0" yWindow="0" windowWidth="19200" windowHeight="10080" firstSheet="1" activeTab="1" xr2:uid="{00000000-000D-0000-FFFF-FFFF00000000}"/>
  </bookViews>
  <sheets>
    <sheet name="_com.sap.ip.bi.xl.hiddensheet" sheetId="57" state="veryHidden" r:id="rId1"/>
    <sheet name="Informe Chacomer" sheetId="1" r:id="rId2"/>
    <sheet name="acciones" sheetId="50" state="hidden" r:id="rId3"/>
    <sheet name="REPORTES" sheetId="56" state="hidden" r:id="rId4"/>
    <sheet name="Ley" sheetId="53" state="hidden" r:id="rId5"/>
  </sheets>
  <definedNames>
    <definedName name="_xlnm.Print_Area" localSheetId="1">'Informe Chacomer'!$A$1:$E$108</definedName>
    <definedName name="SAPCrosstab1">REPORTES!$A$1:$G$40</definedName>
    <definedName name="SAPCrosstab2">REPORTES!$L$1:$Q$24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9" i="1" l="1"/>
  <c r="D79" i="1"/>
  <c r="G5" i="50" l="1"/>
  <c r="G15" i="50" l="1"/>
  <c r="G14" i="50"/>
  <c r="G12" i="50"/>
  <c r="G7" i="50"/>
  <c r="G11" i="50"/>
  <c r="G6" i="50"/>
  <c r="G10" i="50"/>
  <c r="G9" i="50"/>
  <c r="G8" i="50"/>
  <c r="G13" i="50"/>
  <c r="E104" i="1" l="1"/>
  <c r="D104" i="1"/>
  <c r="E103" i="1"/>
  <c r="D103" i="1"/>
  <c r="E102" i="1"/>
  <c r="D102" i="1"/>
  <c r="E101" i="1"/>
  <c r="D101" i="1"/>
  <c r="E99" i="1"/>
  <c r="D99" i="1"/>
  <c r="E98" i="1"/>
  <c r="D98" i="1"/>
  <c r="E97" i="1"/>
  <c r="D97" i="1"/>
  <c r="E96" i="1"/>
  <c r="D96" i="1"/>
  <c r="E95" i="1"/>
  <c r="D95" i="1"/>
  <c r="E93" i="1"/>
  <c r="D93" i="1"/>
  <c r="E92" i="1"/>
  <c r="D92" i="1"/>
  <c r="E91" i="1"/>
  <c r="D91" i="1"/>
  <c r="E90" i="1"/>
  <c r="D90" i="1"/>
  <c r="D76" i="1" l="1"/>
  <c r="D77" i="1"/>
  <c r="D75" i="1"/>
  <c r="D74" i="1"/>
  <c r="D73" i="1" s="1"/>
  <c r="E88" i="1" l="1"/>
  <c r="D88" i="1"/>
  <c r="E80" i="1"/>
  <c r="E81" i="1" s="1"/>
  <c r="D80" i="1"/>
  <c r="D81" i="1" s="1"/>
  <c r="E84" i="1" l="1"/>
  <c r="E83" i="1"/>
  <c r="D82" i="1"/>
  <c r="E82" i="1"/>
  <c r="D83" i="1"/>
  <c r="D84" i="1"/>
  <c r="G16" i="50" l="1"/>
  <c r="D69" i="1"/>
  <c r="A65" i="1" l="1"/>
</calcChain>
</file>

<file path=xl/sharedStrings.xml><?xml version="1.0" encoding="utf-8"?>
<sst xmlns="http://schemas.openxmlformats.org/spreadsheetml/2006/main" count="366" uniqueCount="204">
  <si>
    <r>
      <t xml:space="preserve">A) </t>
    </r>
    <r>
      <rPr>
        <b/>
        <u/>
        <sz val="10"/>
        <rFont val="Arial"/>
        <family val="2"/>
      </rPr>
      <t>PARTES VINCULADAS O RELACIONADAS</t>
    </r>
  </si>
  <si>
    <t>Otros: Los cónyuges y parientes hasta el segundo grado de consanguinidad o afinidad de las personas referidas en los incisos anteriores, siempre que tengan participación en el capital de la sociedad.</t>
  </si>
  <si>
    <t>Nombre de la Empresa</t>
  </si>
  <si>
    <t>Monto de la inversión</t>
  </si>
  <si>
    <t>Tipo de Valor</t>
  </si>
  <si>
    <r>
      <t>Indicar el porcentaje de participación en el capital integrado de la sociedad emisora (</t>
    </r>
    <r>
      <rPr>
        <b/>
        <u/>
        <sz val="7"/>
        <rFont val="Arial"/>
        <family val="2"/>
      </rPr>
      <t>solo en el caso de inversión en acciones</t>
    </r>
    <r>
      <rPr>
        <b/>
        <sz val="7"/>
        <rFont val="Arial"/>
        <family val="2"/>
      </rPr>
      <t>)</t>
    </r>
  </si>
  <si>
    <t>Observación: En el caso de no registrar inversiones indicar en forma expresa esta situación.</t>
  </si>
  <si>
    <t>Valor de los bienes gravados</t>
  </si>
  <si>
    <t>Tipo de bien o valor</t>
  </si>
  <si>
    <t>Monto de la deuda garantizada</t>
  </si>
  <si>
    <t>Observación: En el caso de no registrar garantías indicar en forma expresa esta situación.</t>
  </si>
  <si>
    <t>Nombre de la Sociedad Vinculada</t>
  </si>
  <si>
    <t>Factores de Vinculación</t>
  </si>
  <si>
    <t>NO APLICABLE</t>
  </si>
  <si>
    <r>
      <t xml:space="preserve">B)  </t>
    </r>
    <r>
      <rPr>
        <b/>
        <u/>
        <sz val="10"/>
        <rFont val="Arial"/>
        <family val="2"/>
      </rPr>
      <t>SALDOS CON PARTES RELACIONADAS</t>
    </r>
  </si>
  <si>
    <t>Cuentas por cobrar</t>
  </si>
  <si>
    <t xml:space="preserve"> Obs.: (distinguir nombres de partes relacionadas indicadas en A)</t>
  </si>
  <si>
    <t>Pasivo</t>
  </si>
  <si>
    <t xml:space="preserve">Activo </t>
  </si>
  <si>
    <t>BENITEZ CODAS, OSCAR</t>
  </si>
  <si>
    <t xml:space="preserve">Egresos </t>
  </si>
  <si>
    <r>
      <t>Ingresos</t>
    </r>
    <r>
      <rPr>
        <b/>
        <sz val="9"/>
        <rFont val="Arial"/>
        <family val="2"/>
      </rPr>
      <t xml:space="preserve"> </t>
    </r>
  </si>
  <si>
    <t>KAETHLER, HEINZ W.</t>
  </si>
  <si>
    <t>NEUFELD, ALFRED</t>
  </si>
  <si>
    <t>NEUFELD, WILMA DE</t>
  </si>
  <si>
    <t>WALDE, ERNESTO FERNANDO</t>
  </si>
  <si>
    <t>Total general</t>
  </si>
  <si>
    <t>WALDE LOEWEN, CLAUS JUERGEN</t>
  </si>
  <si>
    <t>WALDE LOEWEN, KARL MATTHIAS</t>
  </si>
  <si>
    <t>WALDE LOEWEN, RALF THOMAS</t>
  </si>
  <si>
    <t>WALDE SIEMENS, HORST WERNER</t>
  </si>
  <si>
    <t>WALDE SIEMENS, ROLAND CORNI</t>
  </si>
  <si>
    <t>WALDE, AGATHA K. LEPP DE</t>
  </si>
  <si>
    <t>WALDE, AGNES FUNK DE</t>
  </si>
  <si>
    <t>WALDE, ALICE PANKRATZ DE</t>
  </si>
  <si>
    <t>WALDE, GISELA LOEWEN DE</t>
  </si>
  <si>
    <t>CHACOMER S.A.E.</t>
  </si>
  <si>
    <t>%</t>
  </si>
  <si>
    <t>WALDE SIEMENS, CARLOS TEODORO</t>
  </si>
  <si>
    <t>WALDE SIEMENS, ERNESTO FERNANDO</t>
  </si>
  <si>
    <t>ACCIONISTAS</t>
  </si>
  <si>
    <t>Clase A</t>
  </si>
  <si>
    <t>Clase B</t>
  </si>
  <si>
    <t>Clase C</t>
  </si>
  <si>
    <t>Clase D</t>
  </si>
  <si>
    <t>WALDE SIEMENS CARLOS TEODORO</t>
  </si>
  <si>
    <t>CARLOS TEODORO WALDE SIEMENS</t>
  </si>
  <si>
    <t>WALDE SIEMENS ERNESTO FERNANDO</t>
  </si>
  <si>
    <t>WALDE SIEMENS ROLAND CORNI</t>
  </si>
  <si>
    <t>AGNES FUNK DE WALDE</t>
  </si>
  <si>
    <t>ROLAND CORNI WALDE SIEMENS</t>
  </si>
  <si>
    <t>ERNESTO FERNANDO WALDE SIEMENS</t>
  </si>
  <si>
    <t xml:space="preserve">A.2 Inversiones de la sociedad en valores de otras empresas que representen más del 10 % del activo de la sociedad </t>
  </si>
  <si>
    <t>A.3 Activos de la sociedad comprometidos en más del 20% en garantía de obligaciones de otra u otras empresas</t>
  </si>
  <si>
    <t>A.4 Vinculación por nivel de endeudamiento:</t>
  </si>
  <si>
    <t>ATLANTIC S.A.E.</t>
  </si>
  <si>
    <t>COMAGRO S.A.</t>
  </si>
  <si>
    <t>CHACOMER AUTOMOTORES S.A.</t>
  </si>
  <si>
    <t>ALAS S.A.</t>
  </si>
  <si>
    <t>DYNAMIS S.A.</t>
  </si>
  <si>
    <t>LOS PIONEROS S.A.</t>
  </si>
  <si>
    <t>En forma comparativa con el mismo período del año anterior.</t>
  </si>
  <si>
    <t>Alquileres</t>
  </si>
  <si>
    <t>Honorarios</t>
  </si>
  <si>
    <t>Intereses Préstamos</t>
  </si>
  <si>
    <t>Acreedor</t>
  </si>
  <si>
    <t>Cuenta de mayor</t>
  </si>
  <si>
    <t/>
  </si>
  <si>
    <t>Importe ML</t>
  </si>
  <si>
    <t>Resultado</t>
  </si>
  <si>
    <t>141475</t>
  </si>
  <si>
    <t>61211001</t>
  </si>
  <si>
    <t>REMUNERACION PERSONAL SUPERIOR - GERENTES</t>
  </si>
  <si>
    <t>61211004</t>
  </si>
  <si>
    <t>REMUNERACION DIRECTORES</t>
  </si>
  <si>
    <t>141476</t>
  </si>
  <si>
    <t>141477</t>
  </si>
  <si>
    <t>141478</t>
  </si>
  <si>
    <t>141479</t>
  </si>
  <si>
    <t>600030</t>
  </si>
  <si>
    <t>61270008</t>
  </si>
  <si>
    <t>INTERESES S/PTMO ACCIONISTAS</t>
  </si>
  <si>
    <t>600035</t>
  </si>
  <si>
    <t>600037</t>
  </si>
  <si>
    <t>600038</t>
  </si>
  <si>
    <t>600050</t>
  </si>
  <si>
    <t>600051</t>
  </si>
  <si>
    <t>600053</t>
  </si>
  <si>
    <t>600054</t>
  </si>
  <si>
    <t>Resultado total</t>
  </si>
  <si>
    <t>Año natural</t>
  </si>
  <si>
    <t>Presidente</t>
  </si>
  <si>
    <t>Vicepresidente</t>
  </si>
  <si>
    <t>Director Titular</t>
  </si>
  <si>
    <t>Síndico</t>
  </si>
  <si>
    <t>Cuentas por pagar</t>
  </si>
  <si>
    <r>
      <t xml:space="preserve">A.1 Según Art. 34 de la Ley de Mercado de Valores </t>
    </r>
    <r>
      <rPr>
        <sz val="8"/>
        <rFont val="Arial"/>
        <family val="2"/>
      </rPr>
      <t>(indicar nombres de las partes)</t>
    </r>
  </si>
  <si>
    <t xml:space="preserve">Inciso a) </t>
  </si>
  <si>
    <t>Inciso b)</t>
  </si>
  <si>
    <t>Inciso d)</t>
  </si>
  <si>
    <t xml:space="preserve">Inciso c) </t>
  </si>
  <si>
    <t>RV: Rm: CHACOMERSAE_062019</t>
  </si>
  <si>
    <t xml:space="preserve">Oscar Benitez Codas  </t>
  </si>
  <si>
    <t>para:</t>
  </si>
  <si>
    <t>lcampos@chacomer.com.py</t>
  </si>
  <si>
    <t>cc:</t>
  </si>
  <si>
    <t>'Almada Romy (rommya@chacomer.com.py)', Marina Mongelos</t>
  </si>
  <si>
    <t xml:space="preserve">Buenas tardes Lilian </t>
  </si>
  <si>
    <r>
      <t xml:space="preserve">Nuestros comentarios insertos en tu correo </t>
    </r>
    <r>
      <rPr>
        <b/>
        <sz val="12"/>
        <color rgb="FF0070C0"/>
        <rFont val="Times New Roman"/>
        <family val="1"/>
      </rPr>
      <t>en azul</t>
    </r>
    <r>
      <rPr>
        <sz val="11"/>
        <rFont val="Calibri"/>
        <family val="2"/>
      </rPr>
      <t xml:space="preserve">. </t>
    </r>
  </si>
  <si>
    <t xml:space="preserve">Quedamos atentos a cualquier otra aclaración o ampliación  que estimen necesaria. </t>
  </si>
  <si>
    <t xml:space="preserve">Saludos Cordiales. </t>
  </si>
  <si>
    <t>Considerando el pedido de la CNV, nos gustaría tu apreciación sobre los sigtes puntos:</t>
  </si>
  <si>
    <r>
      <t>Inciso b) al mencionar "en las que estas controlen" se refiere a la Sociedad CHACOMER SAE o a los accionistas?</t>
    </r>
    <r>
      <rPr>
        <sz val="11"/>
        <rFont val="Calibri"/>
        <family val="2"/>
      </rPr>
      <t xml:space="preserve"> </t>
    </r>
  </si>
  <si>
    <r>
      <t>De acuerdo a la Ley vigente (Ley 5.810/17),</t>
    </r>
    <r>
      <rPr>
        <b/>
        <sz val="12"/>
        <rFont val="Times New Roman"/>
        <family val="1"/>
      </rPr>
      <t xml:space="preserve"> </t>
    </r>
    <r>
      <rPr>
        <b/>
        <sz val="12"/>
        <color rgb="FF0070C0"/>
        <rFont val="Times New Roman"/>
        <family val="1"/>
      </rPr>
      <t xml:space="preserve">su Art. 34 establece que se consideran personas vinculadas </t>
    </r>
    <r>
      <rPr>
        <b/>
        <u/>
        <sz val="12"/>
        <color rgb="FF0070C0"/>
        <rFont val="Times New Roman"/>
        <family val="1"/>
      </rPr>
      <t>a las entidades fiscalizadas por la CNV  ( en este caso a Chacomer SAE)</t>
    </r>
    <r>
      <rPr>
        <b/>
        <sz val="12"/>
        <color rgb="FF0070C0"/>
        <rFont val="Times New Roman"/>
        <family val="1"/>
      </rPr>
      <t xml:space="preserve">  a: </t>
    </r>
  </si>
  <si>
    <t xml:space="preserve">a) personas  físicas o jurídicas con derecho a voto que controlen al menos el 10% del capital de las mismas. Esta condición incluye  a los cónyuges y parientes hasta el 2do  grado de consanguinidad o afinidad al accionista persona  física. </t>
  </si>
  <si>
    <t>b) sociedades anónimas en las que la entidad fiscalizada controle por lo menos el 10% del capital de la S.A. referida</t>
  </si>
  <si>
    <t>c) sus accionistas (personas  físicas o jurídicas) que tengan potestad de elegir en asambleas al menos un director en la entidad fiscalizada( Esta condición incluye a los cónyuges y parientes hasta el 2do  grado de consanguinidad o afinidad al accionista persona  física que tenga participación en el capital de la entidad); y,</t>
  </si>
  <si>
    <t>d) sus directores, administradores, síndicos, auditores internos y apoderados ( Esta condición incluye a los cónyuges y parientes hasta el 2do  grado de consanguinidad o afinidad a las personas referidas si tienen participación en el capital de la entidad).</t>
  </si>
  <si>
    <t>Además,  la Resolución CNV CG N° 1/19  en su Capitulo 1, Art. 1° de Disposiciones Generales, establece que “ Se considerarán vinculadas a las entidades fiscalizadas, siempre y cuando mantengan operaciones con estas, a aquellas sociedades en las que sus accionistas, socios, o directores tengan participación, indistintamente, en carácter de accionistas, socios, o directores en las entidades sujetas a la fiscalización de la Comisión Nacional de Valores, así como cuando tengan directores en común”</t>
  </si>
  <si>
    <r>
      <t>De acuerdo a lo expuesto, considerando la norma vigente,  a nuestro criterio,   tanto a las sociedades anónimas en las que Chacomer SAE controle por lo menos el 10% del capital y</t>
    </r>
    <r>
      <rPr>
        <b/>
        <sz val="12"/>
        <rFont val="Times New Roman"/>
        <family val="1"/>
      </rPr>
      <t xml:space="preserve">, </t>
    </r>
    <r>
      <rPr>
        <b/>
        <sz val="12"/>
        <color rgb="FF0070C0"/>
        <rFont val="Times New Roman"/>
        <family val="1"/>
      </rPr>
      <t>a las sociedades con las que mantengan operaciones, si los accionistas, socios, o directores de la(s) sociedad(es) tienen participación, indistintamente, en carácter de accionistas, socios, o directores en Chacomer SAE.</t>
    </r>
  </si>
  <si>
    <t>Entendemos que serían Comagro, Chacomer Automotores, Los Pioneros S.A., Girona, siempre que tengan operaciones con Chacomer SAE</t>
  </si>
  <si>
    <r>
      <t>Inciso c) " a sus accionistas que tengan potestades de elegir en asambleas al menos un director" entendemos que debemos mencionar a todos los accionistas de CHACOMER SAE porque todos tienen potestades de elegir en asambleas al menos un director, es correcta la apreciación?</t>
    </r>
    <r>
      <rPr>
        <sz val="11"/>
        <rFont val="Calibri"/>
        <family val="2"/>
      </rPr>
      <t xml:space="preserve">  </t>
    </r>
  </si>
  <si>
    <t>Si lo que establece el estatuto es el derecho preferente de algunos accionistas de elegir directamente uno o varios directores, sin recurrir al voto en asamblea, estos accionistas son considerados personas vinculadas a la entidad, en cambio si lo que establece el estatuto es que los accionistas en conjunto y por voto eligen los directores, no todos los accionistas  son considerados personas vinculadas a la entidad.</t>
  </si>
  <si>
    <t xml:space="preserve">Favor remitirnos copia del estatuto actualizado para confirmar este punto. </t>
  </si>
  <si>
    <t>21410001</t>
  </si>
  <si>
    <t>21410002</t>
  </si>
  <si>
    <t>21410003</t>
  </si>
  <si>
    <t>21420001</t>
  </si>
  <si>
    <t>21420002</t>
  </si>
  <si>
    <t>21420003</t>
  </si>
  <si>
    <t>21420009</t>
  </si>
  <si>
    <t>22510001</t>
  </si>
  <si>
    <t>22510002</t>
  </si>
  <si>
    <t>22510009</t>
  </si>
  <si>
    <t>22520001</t>
  </si>
  <si>
    <t>22520002</t>
  </si>
  <si>
    <t>22520003</t>
  </si>
  <si>
    <t>22520004</t>
  </si>
  <si>
    <t>ANEXO D – INFORME SOBRE PERSONAS VINCULADAS O RELACIONADAS</t>
  </si>
  <si>
    <t>DEUDAS PTMOS ACC</t>
  </si>
  <si>
    <t>INT. A PAGAR ACC CTE</t>
  </si>
  <si>
    <t>INT. A VENCER ACCIO.</t>
  </si>
  <si>
    <t>21410004</t>
  </si>
  <si>
    <t>....................</t>
  </si>
  <si>
    <t>21410006</t>
  </si>
  <si>
    <t>21410009</t>
  </si>
  <si>
    <t>REVAL PTMOS ACCIONIS</t>
  </si>
  <si>
    <t>DEUDAS PTMOS ACC M/E</t>
  </si>
  <si>
    <t>INT.A PAG.ACC CTE ME</t>
  </si>
  <si>
    <t>INT. A VENC.ACCIO.ME</t>
  </si>
  <si>
    <t>REVAL  PTMOS ACC ME</t>
  </si>
  <si>
    <t>D. PMO.ACC - NO CTE.</t>
  </si>
  <si>
    <t>D. PMO.ACC-NO CTE ME</t>
  </si>
  <si>
    <t>REV DS PTMOS ACC NC</t>
  </si>
  <si>
    <t>INT. A PAGAR ACC. NC</t>
  </si>
  <si>
    <t>INT.ACC.A VENC. NC</t>
  </si>
  <si>
    <t>INT.ACC.A PAG NC ME</t>
  </si>
  <si>
    <t>INT.ACC.A VENC NC ME</t>
  </si>
  <si>
    <t>Auditor Interno</t>
  </si>
  <si>
    <t>BRUZZONE. FABIAN</t>
  </si>
  <si>
    <t>HEINZ WILFRIED KAETHLER</t>
  </si>
  <si>
    <t>RALF THOMAS WALDE LOEWEN</t>
  </si>
  <si>
    <t>GISELA LOEWEN DE WALDE</t>
  </si>
  <si>
    <t>CLAUS JUERGEN WALDE LOEWEN</t>
  </si>
  <si>
    <t>KARL MATTHIAS WALDE LOEWEN</t>
  </si>
  <si>
    <t>ALICE PANKRATZ DE WALDE</t>
  </si>
  <si>
    <t>22520009</t>
  </si>
  <si>
    <t>REV INT ACC PAG NC</t>
  </si>
  <si>
    <t>21600003</t>
  </si>
  <si>
    <t>AGUINALDO A PAGAR</t>
  </si>
  <si>
    <t>21430001</t>
  </si>
  <si>
    <t>PORCION CTE INT A PG</t>
  </si>
  <si>
    <t>21430002</t>
  </si>
  <si>
    <t>PORC CTE INT A VENCE</t>
  </si>
  <si>
    <t>21440001</t>
  </si>
  <si>
    <t>21440002</t>
  </si>
  <si>
    <t>2022</t>
  </si>
  <si>
    <t>21830002</t>
  </si>
  <si>
    <t>HONORARIOS A PAGAR</t>
  </si>
  <si>
    <t>AL 31/12/2022</t>
  </si>
  <si>
    <t>AGATHA KATHERINE LEPP DE WALDE</t>
  </si>
  <si>
    <t>2023</t>
  </si>
  <si>
    <t>Per. Actual
12/2023</t>
  </si>
  <si>
    <t>Per. Anterior
12/2022</t>
  </si>
  <si>
    <t>2do. Per. Anterior
12/2021</t>
  </si>
  <si>
    <t>Nivel 04 N</t>
  </si>
  <si>
    <t>DEUDAS PTMO.ACCIONISTAS M/E</t>
  </si>
  <si>
    <t>INT.A PAG.ACC M/E</t>
  </si>
  <si>
    <t>INT. A VENC.ACCIO.M/E</t>
  </si>
  <si>
    <t>DEUDAS PTMOS ACCIONISTAS M/N</t>
  </si>
  <si>
    <t>INT. A PAGAR ACC  M/N</t>
  </si>
  <si>
    <t>INT. A VENCER ACCIO. M/N</t>
  </si>
  <si>
    <t>DEUDAS PTMOS ACCION. - NO CTE. M/N</t>
  </si>
  <si>
    <t>DEUDAS PTMOS ACCION. - NO CTE. M/E</t>
  </si>
  <si>
    <t>INTER. ACCION. A PAGAR - NO CTE. M/N</t>
  </si>
  <si>
    <t>INTER. ACCION. A VENCER - NO CTE. M/N</t>
  </si>
  <si>
    <t>INTER. ACCION. A PAGAR - NO CTE. M/E</t>
  </si>
  <si>
    <t>INTER. ACCION. A VENCER - NO CTE. M/E</t>
  </si>
  <si>
    <t>PORCION CTE DEUDAS PTMOS ACCI PAGAR M/N</t>
  </si>
  <si>
    <t>PORCION TE DEUDAS PTMOS ACCI VENCER M/N</t>
  </si>
  <si>
    <t>PORCION CTE DEUDAS PTMOS ACCI PAGAR M/E</t>
  </si>
  <si>
    <t>PORCION CTE DEUDAS PTMOS ACCI VENCER M/E</t>
  </si>
  <si>
    <t>COMPOSICIÓN ACCIONARIA  AL 31/12/2023</t>
  </si>
  <si>
    <t>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</si>
</sst>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###,000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b/>
      <u/>
      <sz val="7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10"/>
      <color theme="0"/>
      <name val="Arial"/>
      <family val="2"/>
    </font>
    <font>
      <sz val="9"/>
      <color theme="0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</font>
    <font>
      <b/>
      <sz val="12"/>
      <color rgb="FF0070C0"/>
      <name val="Times New Roman"/>
      <family val="1"/>
    </font>
    <font>
      <b/>
      <sz val="12"/>
      <name val="Times New Roman"/>
      <family val="1"/>
    </font>
    <font>
      <b/>
      <u/>
      <sz val="12"/>
      <color rgb="FF0070C0"/>
      <name val="Times New Roman"/>
      <family val="1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sz val="8"/>
      <color rgb="FFDBE5F1"/>
      <name val="Verdana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theme="3" tint="-0.24994659260841701"/>
      </right>
      <top style="thin">
        <color rgb="FF808080"/>
      </top>
      <bottom style="thin">
        <color rgb="FF808080"/>
      </bottom>
      <diagonal/>
    </border>
    <border>
      <left style="thin">
        <color theme="3" tint="-0.24994659260841701"/>
      </left>
      <right style="thin">
        <color rgb="FF808080"/>
      </right>
      <top style="thin">
        <color rgb="FF808080"/>
      </top>
      <bottom style="thin">
        <color theme="3" tint="-0.2499465926084170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theme="3" tint="-0.24994659260841701"/>
      </bottom>
      <diagonal/>
    </border>
    <border>
      <left style="thin">
        <color rgb="FF808080"/>
      </left>
      <right style="thin">
        <color theme="3" tint="-0.24994659260841701"/>
      </right>
      <top style="thin">
        <color rgb="FF808080"/>
      </top>
      <bottom style="thin">
        <color theme="3" tint="-0.2499465926084170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theme="3" tint="0.59996337778862885"/>
      </left>
      <right style="thin">
        <color theme="3" tint="-0.24994659260841701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/>
      <top/>
      <bottom style="thick">
        <color theme="3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16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22" fillId="3" borderId="46" applyNumberFormat="0" applyAlignment="0" applyProtection="0">
      <alignment horizontal="left" vertical="center" indent="1"/>
    </xf>
    <xf numFmtId="165" fontId="23" fillId="4" borderId="46" applyNumberFormat="0" applyAlignment="0" applyProtection="0">
      <alignment horizontal="left" vertical="center" indent="1"/>
    </xf>
    <xf numFmtId="165" fontId="23" fillId="0" borderId="47" applyNumberFormat="0" applyProtection="0">
      <alignment horizontal="right" vertical="center"/>
    </xf>
    <xf numFmtId="0" fontId="22" fillId="3" borderId="48" applyNumberFormat="0" applyAlignment="0" applyProtection="0">
      <alignment horizontal="left" vertical="center" indent="1"/>
    </xf>
    <xf numFmtId="165" fontId="22" fillId="0" borderId="48" applyNumberFormat="0" applyProtection="0">
      <alignment horizontal="right" vertical="center"/>
    </xf>
    <xf numFmtId="165" fontId="23" fillId="4" borderId="46" applyNumberFormat="0" applyAlignment="0" applyProtection="0">
      <alignment horizontal="left" vertical="center" indent="1"/>
    </xf>
    <xf numFmtId="0" fontId="31" fillId="6" borderId="48" applyNumberFormat="0" applyAlignment="0">
      <alignment horizontal="left" vertical="center" indent="1"/>
      <protection locked="0"/>
    </xf>
    <xf numFmtId="0" fontId="31" fillId="7" borderId="48" applyNumberFormat="0" applyAlignment="0" applyProtection="0">
      <alignment horizontal="left" vertical="center" indent="1"/>
    </xf>
    <xf numFmtId="165" fontId="23" fillId="8" borderId="47" applyNumberFormat="0" applyBorder="0">
      <alignment horizontal="right" vertical="center"/>
      <protection locked="0"/>
    </xf>
    <xf numFmtId="0" fontId="31" fillId="6" borderId="48" applyNumberFormat="0" applyAlignment="0">
      <alignment horizontal="left" vertical="center" indent="1"/>
      <protection locked="0"/>
    </xf>
    <xf numFmtId="165" fontId="22" fillId="7" borderId="48" applyNumberFormat="0" applyProtection="0">
      <alignment horizontal="right" vertical="center"/>
    </xf>
    <xf numFmtId="165" fontId="22" fillId="8" borderId="48" applyNumberFormat="0" applyBorder="0">
      <alignment horizontal="right" vertical="center"/>
      <protection locked="0"/>
    </xf>
    <xf numFmtId="165" fontId="32" fillId="9" borderId="56" applyNumberFormat="0" applyBorder="0" applyAlignment="0" applyProtection="0">
      <alignment horizontal="right" vertical="center" indent="1"/>
    </xf>
    <xf numFmtId="165" fontId="33" fillId="10" borderId="56" applyNumberFormat="0" applyBorder="0" applyAlignment="0" applyProtection="0">
      <alignment horizontal="right" vertical="center" indent="1"/>
    </xf>
    <xf numFmtId="165" fontId="33" fillId="11" borderId="56" applyNumberFormat="0" applyBorder="0" applyAlignment="0" applyProtection="0">
      <alignment horizontal="right" vertical="center" indent="1"/>
    </xf>
    <xf numFmtId="165" fontId="34" fillId="12" borderId="56" applyNumberFormat="0" applyBorder="0" applyAlignment="0" applyProtection="0">
      <alignment horizontal="right" vertical="center" indent="1"/>
    </xf>
    <xf numFmtId="165" fontId="34" fillId="13" borderId="56" applyNumberFormat="0" applyBorder="0" applyAlignment="0" applyProtection="0">
      <alignment horizontal="right" vertical="center" indent="1"/>
    </xf>
    <xf numFmtId="165" fontId="34" fillId="14" borderId="56" applyNumberFormat="0" applyBorder="0" applyAlignment="0" applyProtection="0">
      <alignment horizontal="right" vertical="center" indent="1"/>
    </xf>
    <xf numFmtId="165" fontId="35" fillId="15" borderId="56" applyNumberFormat="0" applyBorder="0" applyAlignment="0" applyProtection="0">
      <alignment horizontal="right" vertical="center" indent="1"/>
    </xf>
    <xf numFmtId="165" fontId="35" fillId="16" borderId="56" applyNumberFormat="0" applyBorder="0" applyAlignment="0" applyProtection="0">
      <alignment horizontal="right" vertical="center" indent="1"/>
    </xf>
    <xf numFmtId="165" fontId="35" fillId="17" borderId="56" applyNumberFormat="0" applyBorder="0" applyAlignment="0" applyProtection="0">
      <alignment horizontal="right" vertical="center" indent="1"/>
    </xf>
    <xf numFmtId="0" fontId="36" fillId="0" borderId="46" applyNumberFormat="0" applyFont="0" applyFill="0" applyAlignment="0" applyProtection="0"/>
    <xf numFmtId="165" fontId="37" fillId="4" borderId="0" applyNumberFormat="0" applyAlignment="0" applyProtection="0">
      <alignment horizontal="left" vertical="center" indent="1"/>
    </xf>
    <xf numFmtId="0" fontId="36" fillId="0" borderId="57" applyNumberFormat="0" applyFont="0" applyFill="0" applyAlignment="0" applyProtection="0"/>
    <xf numFmtId="165" fontId="23" fillId="0" borderId="47" applyNumberFormat="0" applyFill="0" applyBorder="0" applyAlignment="0" applyProtection="0">
      <alignment horizontal="right" vertical="center"/>
    </xf>
    <xf numFmtId="0" fontId="31" fillId="18" borderId="46" applyNumberFormat="0" applyAlignment="0" applyProtection="0">
      <alignment horizontal="left" vertical="center" indent="1"/>
    </xf>
    <xf numFmtId="0" fontId="31" fillId="19" borderId="46" applyNumberFormat="0" applyAlignment="0" applyProtection="0">
      <alignment horizontal="left" vertical="center" indent="1"/>
    </xf>
    <xf numFmtId="0" fontId="31" fillId="20" borderId="46" applyNumberFormat="0" applyAlignment="0" applyProtection="0">
      <alignment horizontal="left" vertical="center" indent="1"/>
    </xf>
    <xf numFmtId="0" fontId="31" fillId="8" borderId="46" applyNumberFormat="0" applyAlignment="0" applyProtection="0">
      <alignment horizontal="left" vertical="center" indent="1"/>
    </xf>
    <xf numFmtId="0" fontId="31" fillId="7" borderId="48" applyNumberFormat="0" applyAlignment="0" applyProtection="0">
      <alignment horizontal="left" vertical="center" indent="1"/>
    </xf>
    <xf numFmtId="0" fontId="38" fillId="0" borderId="58" applyNumberFormat="0" applyFill="0" applyBorder="0" applyAlignment="0" applyProtection="0"/>
    <xf numFmtId="0" fontId="39" fillId="0" borderId="58" applyNumberFormat="0" applyBorder="0" applyAlignment="0" applyProtection="0"/>
    <xf numFmtId="0" fontId="38" fillId="6" borderId="48" applyNumberFormat="0" applyAlignment="0">
      <alignment horizontal="left" vertical="center" indent="1"/>
      <protection locked="0"/>
    </xf>
    <xf numFmtId="0" fontId="38" fillId="6" borderId="48" applyNumberFormat="0" applyAlignment="0">
      <alignment horizontal="left" vertical="center" indent="1"/>
      <protection locked="0"/>
    </xf>
    <xf numFmtId="0" fontId="38" fillId="7" borderId="48" applyNumberFormat="0" applyAlignment="0" applyProtection="0">
      <alignment horizontal="left" vertical="center" indent="1"/>
    </xf>
    <xf numFmtId="165" fontId="40" fillId="7" borderId="48" applyNumberFormat="0" applyProtection="0">
      <alignment horizontal="right" vertical="center"/>
    </xf>
    <xf numFmtId="165" fontId="41" fillId="8" borderId="47" applyNumberFormat="0" applyBorder="0">
      <alignment horizontal="right" vertical="center"/>
      <protection locked="0"/>
    </xf>
    <xf numFmtId="165" fontId="40" fillId="8" borderId="48" applyNumberFormat="0" applyBorder="0">
      <alignment horizontal="right" vertical="center"/>
      <protection locked="0"/>
    </xf>
    <xf numFmtId="165" fontId="23" fillId="0" borderId="47" applyNumberFormat="0" applyFill="0" applyBorder="0" applyAlignment="0" applyProtection="0">
      <alignment horizontal="right" vertical="center"/>
    </xf>
  </cellStyleXfs>
  <cellXfs count="182">
    <xf numFmtId="0" fontId="0" fillId="0" borderId="0" xfId="0"/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0" fillId="0" borderId="3" xfId="0" applyBorder="1"/>
    <xf numFmtId="0" fontId="9" fillId="2" borderId="4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12" fillId="0" borderId="7" xfId="0" applyFont="1" applyBorder="1"/>
    <xf numFmtId="0" fontId="12" fillId="0" borderId="8" xfId="0" applyFont="1" applyBorder="1"/>
    <xf numFmtId="0" fontId="9" fillId="0" borderId="9" xfId="0" applyFont="1" applyBorder="1" applyAlignment="1">
      <alignment horizontal="center"/>
    </xf>
    <xf numFmtId="0" fontId="12" fillId="0" borderId="9" xfId="0" applyFont="1" applyBorder="1"/>
    <xf numFmtId="0" fontId="9" fillId="2" borderId="10" xfId="0" applyFont="1" applyFill="1" applyBorder="1" applyAlignment="1">
      <alignment horizontal="center" vertical="top" wrapText="1"/>
    </xf>
    <xf numFmtId="0" fontId="9" fillId="2" borderId="11" xfId="0" applyFont="1" applyFill="1" applyBorder="1" applyAlignment="1">
      <alignment horizontal="center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15" xfId="0" applyBorder="1" applyAlignment="1">
      <alignment horizontal="right" vertical="top" wrapText="1"/>
    </xf>
    <xf numFmtId="0" fontId="9" fillId="2" borderId="14" xfId="0" applyFont="1" applyFill="1" applyBorder="1" applyAlignment="1">
      <alignment horizontal="right" vertical="top" wrapText="1"/>
    </xf>
    <xf numFmtId="0" fontId="12" fillId="0" borderId="17" xfId="0" applyFont="1" applyBorder="1" applyAlignment="1">
      <alignment horizontal="right"/>
    </xf>
    <xf numFmtId="0" fontId="8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14" fontId="14" fillId="0" borderId="18" xfId="0" applyNumberFormat="1" applyFont="1" applyBorder="1" applyAlignment="1">
      <alignment horizontal="center" vertical="top"/>
    </xf>
    <xf numFmtId="3" fontId="17" fillId="0" borderId="20" xfId="0" applyNumberFormat="1" applyFont="1" applyBorder="1" applyAlignment="1">
      <alignment horizontal="right"/>
    </xf>
    <xf numFmtId="3" fontId="17" fillId="0" borderId="21" xfId="0" applyNumberFormat="1" applyFont="1" applyBorder="1" applyAlignment="1">
      <alignment horizontal="right"/>
    </xf>
    <xf numFmtId="0" fontId="14" fillId="0" borderId="0" xfId="0" applyFont="1" applyAlignment="1">
      <alignment horizontal="justify" vertical="top"/>
    </xf>
    <xf numFmtId="3" fontId="14" fillId="0" borderId="21" xfId="0" applyNumberFormat="1" applyFont="1" applyBorder="1" applyAlignment="1">
      <alignment horizontal="right"/>
    </xf>
    <xf numFmtId="3" fontId="14" fillId="0" borderId="20" xfId="0" applyNumberFormat="1" applyFont="1" applyBorder="1" applyAlignment="1">
      <alignment horizontal="right"/>
    </xf>
    <xf numFmtId="14" fontId="14" fillId="0" borderId="22" xfId="0" applyNumberFormat="1" applyFont="1" applyBorder="1" applyAlignment="1">
      <alignment horizontal="center" vertical="top"/>
    </xf>
    <xf numFmtId="10" fontId="0" fillId="0" borderId="0" xfId="11" applyNumberFormat="1" applyFont="1"/>
    <xf numFmtId="0" fontId="6" fillId="0" borderId="13" xfId="0" applyFont="1" applyBorder="1" applyAlignment="1">
      <alignment horizontal="left" vertical="top"/>
    </xf>
    <xf numFmtId="3" fontId="6" fillId="0" borderId="0" xfId="0" applyNumberFormat="1" applyFont="1" applyAlignment="1">
      <alignment horizontal="justify" vertical="top" wrapText="1"/>
    </xf>
    <xf numFmtId="0" fontId="0" fillId="0" borderId="35" xfId="0" applyBorder="1"/>
    <xf numFmtId="0" fontId="0" fillId="0" borderId="35" xfId="0" applyBorder="1" applyAlignment="1">
      <alignment horizontal="center"/>
    </xf>
    <xf numFmtId="0" fontId="0" fillId="0" borderId="36" xfId="0" applyBorder="1"/>
    <xf numFmtId="0" fontId="0" fillId="0" borderId="37" xfId="0" applyBorder="1"/>
    <xf numFmtId="3" fontId="0" fillId="0" borderId="37" xfId="0" applyNumberFormat="1" applyBorder="1"/>
    <xf numFmtId="3" fontId="0" fillId="0" borderId="38" xfId="0" applyNumberFormat="1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3" fontId="0" fillId="0" borderId="41" xfId="0" applyNumberFormat="1" applyBorder="1"/>
    <xf numFmtId="3" fontId="0" fillId="0" borderId="42" xfId="0" applyNumberFormat="1" applyBorder="1"/>
    <xf numFmtId="0" fontId="6" fillId="0" borderId="13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10" fontId="12" fillId="0" borderId="35" xfId="11" applyNumberFormat="1" applyFont="1" applyFill="1" applyBorder="1" applyAlignment="1">
      <alignment horizontal="center"/>
    </xf>
    <xf numFmtId="10" fontId="0" fillId="0" borderId="39" xfId="11" applyNumberFormat="1" applyFont="1" applyFill="1" applyBorder="1"/>
    <xf numFmtId="10" fontId="0" fillId="0" borderId="43" xfId="11" applyNumberFormat="1" applyFont="1" applyFill="1" applyBorder="1"/>
    <xf numFmtId="3" fontId="3" fillId="0" borderId="0" xfId="0" applyNumberFormat="1" applyFont="1"/>
    <xf numFmtId="10" fontId="3" fillId="0" borderId="0" xfId="11" applyNumberFormat="1" applyFont="1" applyFill="1" applyBorder="1"/>
    <xf numFmtId="0" fontId="0" fillId="0" borderId="16" xfId="0" applyBorder="1" applyAlignment="1">
      <alignment horizontal="right" vertical="top" wrapText="1"/>
    </xf>
    <xf numFmtId="0" fontId="12" fillId="0" borderId="6" xfId="0" applyFont="1" applyBorder="1"/>
    <xf numFmtId="0" fontId="12" fillId="0" borderId="45" xfId="0" applyFont="1" applyBorder="1"/>
    <xf numFmtId="0" fontId="8" fillId="0" borderId="0" xfId="0" applyFont="1" applyAlignment="1">
      <alignment horizontal="center" vertical="top" wrapText="1"/>
    </xf>
    <xf numFmtId="3" fontId="14" fillId="0" borderId="0" xfId="0" applyNumberFormat="1" applyFont="1" applyAlignment="1">
      <alignment horizontal="right"/>
    </xf>
    <xf numFmtId="0" fontId="13" fillId="0" borderId="13" xfId="0" applyFont="1" applyBorder="1" applyAlignment="1">
      <alignment vertical="top"/>
    </xf>
    <xf numFmtId="0" fontId="13" fillId="0" borderId="0" xfId="0" applyFont="1" applyAlignment="1">
      <alignment vertical="top"/>
    </xf>
    <xf numFmtId="0" fontId="17" fillId="0" borderId="0" xfId="0" applyFont="1"/>
    <xf numFmtId="0" fontId="8" fillId="0" borderId="13" xfId="0" applyFont="1" applyBorder="1" applyAlignment="1">
      <alignment vertical="top"/>
    </xf>
    <xf numFmtId="0" fontId="8" fillId="0" borderId="0" xfId="0" applyFont="1" applyAlignment="1">
      <alignment vertical="top"/>
    </xf>
    <xf numFmtId="0" fontId="13" fillId="0" borderId="13" xfId="0" applyFont="1" applyBorder="1" applyAlignment="1">
      <alignment horizontal="justify"/>
    </xf>
    <xf numFmtId="0" fontId="13" fillId="0" borderId="0" xfId="0" applyFont="1" applyAlignment="1">
      <alignment horizontal="justify" vertical="top"/>
    </xf>
    <xf numFmtId="0" fontId="17" fillId="0" borderId="13" xfId="0" applyFont="1" applyBorder="1" applyAlignment="1">
      <alignment vertical="top"/>
    </xf>
    <xf numFmtId="0" fontId="17" fillId="0" borderId="0" xfId="0" applyFont="1" applyAlignment="1">
      <alignment vertical="top"/>
    </xf>
    <xf numFmtId="0" fontId="18" fillId="0" borderId="0" xfId="0" applyFont="1" applyAlignment="1">
      <alignment horizontal="justify" vertical="top"/>
    </xf>
    <xf numFmtId="0" fontId="13" fillId="0" borderId="13" xfId="0" applyFont="1" applyBorder="1" applyAlignment="1">
      <alignment horizontal="justify" vertical="top"/>
    </xf>
    <xf numFmtId="0" fontId="6" fillId="0" borderId="13" xfId="0" applyFont="1" applyBorder="1" applyAlignment="1">
      <alignment horizontal="justify" vertical="top"/>
    </xf>
    <xf numFmtId="0" fontId="23" fillId="4" borderId="46" xfId="16" quotePrefix="1" applyNumberFormat="1" applyAlignment="1"/>
    <xf numFmtId="0" fontId="22" fillId="3" borderId="50" xfId="18" quotePrefix="1" applyNumberFormat="1" applyBorder="1" applyAlignment="1"/>
    <xf numFmtId="0" fontId="22" fillId="3" borderId="52" xfId="18" applyNumberFormat="1" applyBorder="1" applyAlignment="1"/>
    <xf numFmtId="37" fontId="23" fillId="0" borderId="47" xfId="17" applyNumberFormat="1">
      <alignment horizontal="right" vertical="center"/>
    </xf>
    <xf numFmtId="37" fontId="22" fillId="0" borderId="48" xfId="19" applyNumberFormat="1">
      <alignment horizontal="right" vertical="center"/>
    </xf>
    <xf numFmtId="37" fontId="22" fillId="0" borderId="51" xfId="19" applyNumberFormat="1" applyBorder="1">
      <alignment horizontal="right" vertical="center"/>
    </xf>
    <xf numFmtId="164" fontId="14" fillId="0" borderId="20" xfId="10" applyFont="1" applyBorder="1" applyAlignment="1">
      <alignment horizontal="right"/>
    </xf>
    <xf numFmtId="164" fontId="12" fillId="0" borderId="3" xfId="10" applyFont="1" applyBorder="1"/>
    <xf numFmtId="164" fontId="17" fillId="0" borderId="3" xfId="10" applyFont="1" applyBorder="1" applyAlignment="1">
      <alignment horizontal="right"/>
    </xf>
    <xf numFmtId="0" fontId="6" fillId="0" borderId="0" xfId="0" applyFont="1" applyAlignment="1">
      <alignment horizontal="left" vertical="top"/>
    </xf>
    <xf numFmtId="0" fontId="24" fillId="0" borderId="0" xfId="0" applyFont="1"/>
    <xf numFmtId="0" fontId="25" fillId="0" borderId="0" xfId="0" applyFont="1"/>
    <xf numFmtId="3" fontId="25" fillId="0" borderId="0" xfId="0" applyNumberFormat="1" applyFont="1"/>
    <xf numFmtId="10" fontId="25" fillId="0" borderId="0" xfId="11" applyNumberFormat="1" applyFont="1" applyAlignment="1"/>
    <xf numFmtId="0" fontId="25" fillId="0" borderId="19" xfId="0" applyFont="1" applyBorder="1"/>
    <xf numFmtId="0" fontId="26" fillId="0" borderId="0" xfId="0" applyFont="1"/>
    <xf numFmtId="3" fontId="14" fillId="0" borderId="3" xfId="0" applyNumberFormat="1" applyFont="1" applyBorder="1" applyAlignment="1">
      <alignment horizontal="right"/>
    </xf>
    <xf numFmtId="0" fontId="18" fillId="0" borderId="13" xfId="0" applyFont="1" applyBorder="1"/>
    <xf numFmtId="37" fontId="23" fillId="0" borderId="54" xfId="17" applyNumberFormat="1" applyBorder="1">
      <alignment horizontal="right" vertical="center"/>
    </xf>
    <xf numFmtId="37" fontId="22" fillId="0" borderId="52" xfId="19" applyNumberFormat="1" applyBorder="1">
      <alignment horizontal="right" vertical="center"/>
    </xf>
    <xf numFmtId="0" fontId="6" fillId="5" borderId="13" xfId="0" applyFont="1" applyFill="1" applyBorder="1" applyAlignment="1">
      <alignment horizontal="left" vertical="top"/>
    </xf>
    <xf numFmtId="0" fontId="18" fillId="5" borderId="13" xfId="0" applyFont="1" applyFill="1" applyBorder="1"/>
    <xf numFmtId="0" fontId="17" fillId="5" borderId="0" xfId="0" applyFont="1" applyFill="1"/>
    <xf numFmtId="3" fontId="14" fillId="5" borderId="21" xfId="0" applyNumberFormat="1" applyFont="1" applyFill="1" applyBorder="1" applyAlignment="1">
      <alignment horizontal="right"/>
    </xf>
    <xf numFmtId="0" fontId="13" fillId="5" borderId="0" xfId="0" applyFont="1" applyFill="1" applyAlignment="1">
      <alignment horizontal="justify" vertical="top"/>
    </xf>
    <xf numFmtId="0" fontId="14" fillId="5" borderId="0" xfId="0" applyFont="1" applyFill="1" applyAlignment="1">
      <alignment horizontal="justify" vertical="top"/>
    </xf>
    <xf numFmtId="3" fontId="17" fillId="5" borderId="21" xfId="0" applyNumberFormat="1" applyFont="1" applyFill="1" applyBorder="1" applyAlignment="1">
      <alignment horizontal="right"/>
    </xf>
    <xf numFmtId="0" fontId="6" fillId="5" borderId="13" xfId="0" applyFont="1" applyFill="1" applyBorder="1" applyAlignment="1">
      <alignment horizontal="justify" vertical="top"/>
    </xf>
    <xf numFmtId="0" fontId="8" fillId="0" borderId="0" xfId="0" applyFont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0" fillId="0" borderId="55" xfId="0" applyBorder="1"/>
    <xf numFmtId="0" fontId="0" fillId="0" borderId="55" xfId="0" applyBorder="1" applyAlignment="1">
      <alignment horizontal="right"/>
    </xf>
    <xf numFmtId="0" fontId="12" fillId="0" borderId="0" xfId="0" applyFont="1"/>
    <xf numFmtId="0" fontId="6" fillId="0" borderId="13" xfId="0" applyFont="1" applyBorder="1" applyAlignment="1">
      <alignment horizontal="left" vertical="center"/>
    </xf>
    <xf numFmtId="0" fontId="6" fillId="0" borderId="13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2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53" xfId="0" applyFont="1" applyBorder="1" applyAlignment="1">
      <alignment horizontal="right" vertical="center"/>
    </xf>
    <xf numFmtId="164" fontId="17" fillId="0" borderId="3" xfId="10" applyFont="1" applyFill="1" applyBorder="1" applyAlignment="1">
      <alignment horizontal="right"/>
    </xf>
    <xf numFmtId="164" fontId="12" fillId="0" borderId="3" xfId="10" applyFont="1" applyFill="1" applyBorder="1"/>
    <xf numFmtId="10" fontId="25" fillId="0" borderId="0" xfId="11" applyNumberFormat="1" applyFont="1" applyFill="1" applyAlignment="1"/>
    <xf numFmtId="22" fontId="0" fillId="0" borderId="0" xfId="0" applyNumberFormat="1"/>
    <xf numFmtId="0" fontId="2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2" fillId="3" borderId="51" xfId="18" applyNumberFormat="1" applyBorder="1" applyAlignment="1"/>
    <xf numFmtId="37" fontId="22" fillId="0" borderId="49" xfId="19" applyNumberFormat="1" applyBorder="1">
      <alignment horizontal="right" vertical="center"/>
    </xf>
    <xf numFmtId="0" fontId="22" fillId="3" borderId="49" xfId="18" applyNumberFormat="1" applyBorder="1" applyAlignment="1"/>
    <xf numFmtId="0" fontId="22" fillId="3" borderId="48" xfId="18" quotePrefix="1" applyNumberFormat="1" applyAlignment="1"/>
    <xf numFmtId="0" fontId="22" fillId="3" borderId="52" xfId="18" quotePrefix="1" applyNumberFormat="1" applyBorder="1" applyAlignment="1"/>
    <xf numFmtId="3" fontId="14" fillId="0" borderId="0" xfId="0" applyNumberFormat="1" applyFont="1"/>
    <xf numFmtId="3" fontId="17" fillId="0" borderId="0" xfId="0" applyNumberFormat="1" applyFont="1"/>
    <xf numFmtId="0" fontId="42" fillId="0" borderId="13" xfId="0" applyFont="1" applyBorder="1" applyAlignment="1">
      <alignment horizontal="justify" vertical="top" wrapText="1"/>
    </xf>
    <xf numFmtId="0" fontId="42" fillId="0" borderId="0" xfId="0" applyFont="1" applyAlignment="1">
      <alignment horizontal="left" vertical="top"/>
    </xf>
    <xf numFmtId="0" fontId="42" fillId="0" borderId="0" xfId="0" applyFont="1" applyAlignment="1">
      <alignment horizontal="justify" vertical="top" wrapText="1"/>
    </xf>
    <xf numFmtId="0" fontId="42" fillId="0" borderId="3" xfId="0" applyFont="1" applyBorder="1" applyAlignment="1">
      <alignment horizontal="justify" vertical="top" wrapText="1"/>
    </xf>
    <xf numFmtId="0" fontId="43" fillId="0" borderId="0" xfId="0" applyFont="1"/>
    <xf numFmtId="3" fontId="0" fillId="0" borderId="0" xfId="0" applyNumberFormat="1"/>
    <xf numFmtId="0" fontId="0" fillId="21" borderId="40" xfId="0" applyFill="1" applyBorder="1"/>
    <xf numFmtId="0" fontId="0" fillId="21" borderId="41" xfId="0" applyFill="1" applyBorder="1"/>
    <xf numFmtId="3" fontId="0" fillId="21" borderId="41" xfId="0" applyNumberFormat="1" applyFill="1" applyBorder="1"/>
    <xf numFmtId="3" fontId="0" fillId="21" borderId="42" xfId="0" applyNumberFormat="1" applyFill="1" applyBorder="1"/>
    <xf numFmtId="10" fontId="0" fillId="21" borderId="43" xfId="11" applyNumberFormat="1" applyFont="1" applyFill="1" applyBorder="1"/>
    <xf numFmtId="0" fontId="0" fillId="21" borderId="0" xfId="0" applyFill="1"/>
    <xf numFmtId="0" fontId="22" fillId="3" borderId="46" xfId="15" applyNumberFormat="1" applyAlignment="1"/>
    <xf numFmtId="0" fontId="22" fillId="3" borderId="46" xfId="15" quotePrefix="1" applyNumberFormat="1" applyAlignment="1"/>
    <xf numFmtId="0" fontId="23" fillId="4" borderId="46" xfId="16" quotePrefix="1" applyNumberFormat="1" applyAlignment="1">
      <alignment wrapText="1"/>
    </xf>
    <xf numFmtId="0" fontId="8" fillId="0" borderId="13" xfId="0" applyFont="1" applyBorder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29" xfId="0" applyFont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9" fillId="2" borderId="23" xfId="0" applyFont="1" applyFill="1" applyBorder="1" applyAlignment="1">
      <alignment horizontal="center" wrapText="1"/>
    </xf>
    <xf numFmtId="0" fontId="9" fillId="2" borderId="31" xfId="0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4" fontId="14" fillId="0" borderId="25" xfId="0" applyNumberFormat="1" applyFont="1" applyBorder="1" applyAlignment="1">
      <alignment horizontal="center"/>
    </xf>
    <xf numFmtId="0" fontId="14" fillId="0" borderId="25" xfId="0" applyFont="1" applyBorder="1" applyAlignment="1">
      <alignment horizontal="center"/>
    </xf>
    <xf numFmtId="0" fontId="7" fillId="0" borderId="13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  <xf numFmtId="0" fontId="3" fillId="0" borderId="32" xfId="0" applyFont="1" applyBorder="1" applyAlignment="1">
      <alignment vertical="top" wrapText="1"/>
    </xf>
    <xf numFmtId="0" fontId="3" fillId="0" borderId="33" xfId="0" applyFont="1" applyBorder="1" applyAlignment="1">
      <alignment vertical="top" wrapText="1"/>
    </xf>
    <xf numFmtId="0" fontId="3" fillId="0" borderId="34" xfId="0" applyFont="1" applyBorder="1" applyAlignment="1">
      <alignment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11" fillId="0" borderId="13" xfId="0" applyFont="1" applyBorder="1"/>
    <xf numFmtId="0" fontId="11" fillId="0" borderId="0" xfId="0" applyFont="1"/>
    <xf numFmtId="0" fontId="11" fillId="0" borderId="3" xfId="0" applyFont="1" applyBorder="1"/>
    <xf numFmtId="0" fontId="6" fillId="0" borderId="27" xfId="0" applyFont="1" applyBorder="1" applyAlignment="1">
      <alignment horizontal="justify" vertical="top" wrapText="1"/>
    </xf>
    <xf numFmtId="0" fontId="0" fillId="0" borderId="1" xfId="0" applyBorder="1" applyAlignment="1">
      <alignment wrapText="1"/>
    </xf>
    <xf numFmtId="0" fontId="6" fillId="0" borderId="24" xfId="0" applyFont="1" applyBorder="1" applyAlignment="1">
      <alignment horizontal="justify" vertical="top" wrapText="1"/>
    </xf>
    <xf numFmtId="0" fontId="6" fillId="0" borderId="25" xfId="0" applyFont="1" applyBorder="1" applyAlignment="1">
      <alignment horizontal="justify" vertical="top" wrapText="1"/>
    </xf>
    <xf numFmtId="0" fontId="6" fillId="0" borderId="26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8" fillId="0" borderId="27" xfId="0" applyFont="1" applyBorder="1" applyAlignment="1">
      <alignment horizontal="justify" vertical="top" wrapText="1"/>
    </xf>
    <xf numFmtId="0" fontId="8" fillId="0" borderId="14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justify" vertical="top" wrapText="1"/>
    </xf>
    <xf numFmtId="0" fontId="16" fillId="2" borderId="28" xfId="0" applyFont="1" applyFill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5" fillId="0" borderId="29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11" fillId="0" borderId="29" xfId="0" applyFont="1" applyBorder="1"/>
    <xf numFmtId="0" fontId="11" fillId="0" borderId="30" xfId="0" applyFont="1" applyBorder="1"/>
    <xf numFmtId="0" fontId="11" fillId="0" borderId="31" xfId="0" applyFont="1" applyBorder="1"/>
    <xf numFmtId="0" fontId="16" fillId="2" borderId="44" xfId="0" applyFont="1" applyFill="1" applyBorder="1" applyAlignment="1">
      <alignment horizontal="center" vertical="top" wrapText="1"/>
    </xf>
  </cellXfs>
  <cellStyles count="54">
    <cellStyle name="Hipervínculo 2" xfId="1" xr:uid="{00000000-0005-0000-0000-000000000000}"/>
    <cellStyle name="Millares [0]" xfId="10" builtinId="6"/>
    <cellStyle name="Millares [0] 2" xfId="14" xr:uid="{00000000-0005-0000-0000-000002000000}"/>
    <cellStyle name="Normal" xfId="0" builtinId="0"/>
    <cellStyle name="Normal 10" xfId="2" xr:uid="{00000000-0005-0000-0000-000004000000}"/>
    <cellStyle name="Normal 12" xfId="3" xr:uid="{00000000-0005-0000-0000-000005000000}"/>
    <cellStyle name="Normal 14" xfId="4" xr:uid="{00000000-0005-0000-0000-000006000000}"/>
    <cellStyle name="Normal 17" xfId="5" xr:uid="{00000000-0005-0000-0000-000007000000}"/>
    <cellStyle name="Normal 2" xfId="6" xr:uid="{00000000-0005-0000-0000-000008000000}"/>
    <cellStyle name="Normal 3" xfId="7" xr:uid="{00000000-0005-0000-0000-000009000000}"/>
    <cellStyle name="Normal 3 2" xfId="8" xr:uid="{00000000-0005-0000-0000-00000A000000}"/>
    <cellStyle name="Normal 4" xfId="12" xr:uid="{00000000-0005-0000-0000-00000B000000}"/>
    <cellStyle name="Normal 5" xfId="9" xr:uid="{00000000-0005-0000-0000-00000C000000}"/>
    <cellStyle name="Normal 6" xfId="13" xr:uid="{00000000-0005-0000-0000-00000D000000}"/>
    <cellStyle name="Porcentaje" xfId="11" builtinId="5"/>
    <cellStyle name="SAPBorder" xfId="36" xr:uid="{C8F679A6-8C62-48C9-A191-D5981D6784FC}"/>
    <cellStyle name="SAPDataCell" xfId="17" xr:uid="{9733AF81-10EC-4FD9-B676-590F30A31762}"/>
    <cellStyle name="SAPDataRemoved" xfId="37" xr:uid="{FE637537-BF21-45FB-9656-A5662ACD6D60}"/>
    <cellStyle name="SAPDataTotalCell" xfId="19" xr:uid="{7BE95E35-DFFD-4764-A7C7-F103A1658313}"/>
    <cellStyle name="SAPDimensionCell" xfId="15" xr:uid="{B2D93FF1-E3AD-4535-8377-9BFB1706991F}"/>
    <cellStyle name="SAPEditableDataCell" xfId="21" xr:uid="{5FAEF948-AF06-4388-A8C1-38510FBBEC26}"/>
    <cellStyle name="SAPEditableDataTotalCell" xfId="24" xr:uid="{487BDA9D-B2CF-4AEA-8781-B7D957506E82}"/>
    <cellStyle name="SAPEmphasized" xfId="45" xr:uid="{CBE2C7CC-76DB-437B-BC53-224FF578F4E0}"/>
    <cellStyle name="SAPEmphasizedEditableDataCell" xfId="47" xr:uid="{A5C0AC19-F01E-4780-BD42-53239A095FAF}"/>
    <cellStyle name="SAPEmphasizedEditableDataTotalCell" xfId="48" xr:uid="{C4BFC4D8-FC6C-465A-9609-EEF850BBDB3E}"/>
    <cellStyle name="SAPEmphasizedLockedDataCell" xfId="51" xr:uid="{81F4F8C3-0DF3-46D8-BA00-352B37971B14}"/>
    <cellStyle name="SAPEmphasizedLockedDataTotalCell" xfId="52" xr:uid="{715D9973-5727-4105-82CB-266127AA0E12}"/>
    <cellStyle name="SAPEmphasizedReadonlyDataCell" xfId="49" xr:uid="{DC2CF77C-FB49-47F2-BAB9-388D112239EE}"/>
    <cellStyle name="SAPEmphasizedReadonlyDataTotalCell" xfId="50" xr:uid="{36A88158-C0A4-4E36-837D-002EFF62F5BF}"/>
    <cellStyle name="SAPEmphasizedTotal" xfId="46" xr:uid="{8E770F95-67D0-4968-BD8A-544069B9067C}"/>
    <cellStyle name="SAPError" xfId="38" xr:uid="{2819854C-261C-4078-B658-09CD78B522A5}"/>
    <cellStyle name="SAPExceptionLevel1" xfId="27" xr:uid="{D684865D-53B6-4DD0-B9B2-B7AD0CD3ABBC}"/>
    <cellStyle name="SAPExceptionLevel2" xfId="28" xr:uid="{14B77A2D-EB8E-43A3-BA7A-44C6B358F0E1}"/>
    <cellStyle name="SAPExceptionLevel3" xfId="29" xr:uid="{4A262E29-095E-4491-A9B8-136BBF2469E4}"/>
    <cellStyle name="SAPExceptionLevel4" xfId="30" xr:uid="{8909720E-A5D0-4702-A602-CCAA357EDC07}"/>
    <cellStyle name="SAPExceptionLevel5" xfId="31" xr:uid="{0B730BC8-8D2B-4CB7-AE7D-55442E02A10D}"/>
    <cellStyle name="SAPExceptionLevel6" xfId="32" xr:uid="{469BB037-8433-46B4-9724-6AB6B66A510F}"/>
    <cellStyle name="SAPExceptionLevel7" xfId="33" xr:uid="{73C3E87C-FE20-4D29-986E-6697DAFFDE01}"/>
    <cellStyle name="SAPExceptionLevel8" xfId="34" xr:uid="{07367BDE-7AB0-4860-962C-26EFA40D329E}"/>
    <cellStyle name="SAPExceptionLevel9" xfId="35" xr:uid="{EFC6CA2E-DCEB-4584-A851-2579A94BA9C1}"/>
    <cellStyle name="SAPFormula" xfId="53" xr:uid="{070EE127-61A1-491E-953B-EC72C384B700}"/>
    <cellStyle name="SAPGroupingFillCell" xfId="20" xr:uid="{7F27951E-CBFC-4B66-A712-6D27318E2312}"/>
    <cellStyle name="SAPHierarchyCell0" xfId="40" xr:uid="{2730EB98-4E0D-40C2-9B3D-5ABB02B1730F}"/>
    <cellStyle name="SAPHierarchyCell1" xfId="41" xr:uid="{C5E1D058-484A-4B6F-B302-FDD47005A153}"/>
    <cellStyle name="SAPHierarchyCell2" xfId="42" xr:uid="{B0935886-4814-4FBF-8D6D-1476F0B9BA20}"/>
    <cellStyle name="SAPHierarchyCell3" xfId="43" xr:uid="{8FBC1C06-9233-4F6E-A1E8-48D94038E1DF}"/>
    <cellStyle name="SAPHierarchyCell4" xfId="44" xr:uid="{8507F50D-97EF-4402-9748-A5629C6FAE76}"/>
    <cellStyle name="SAPLockedDataCell" xfId="23" xr:uid="{09414DD5-97D2-4AC1-BA33-4D215CB5A55C}"/>
    <cellStyle name="SAPLockedDataTotalCell" xfId="26" xr:uid="{DE179146-487A-481B-B8FA-2A7865664796}"/>
    <cellStyle name="SAPMemberCell" xfId="16" xr:uid="{BCCD5AD2-CB32-4527-BB68-983EFB98FA13}"/>
    <cellStyle name="SAPMemberTotalCell" xfId="18" xr:uid="{BA0E822E-0214-4601-AE12-50F9F99A1847}"/>
    <cellStyle name="SAPMessageText" xfId="39" xr:uid="{B95ECA1B-B637-4901-AC80-069573BAD1E4}"/>
    <cellStyle name="SAPReadonlyDataCell" xfId="22" xr:uid="{78EA39B8-1829-48DB-982D-092267C893B8}"/>
    <cellStyle name="SAPReadonlyDataTotalCell" xfId="25" xr:uid="{1E49D577-0A3B-4AF9-9447-B5014E89C3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66677</xdr:colOff>
      <xdr:row>0</xdr:row>
      <xdr:rowOff>95250</xdr:rowOff>
    </xdr:from>
    <xdr:to>
      <xdr:col>1</xdr:col>
      <xdr:colOff>342901</xdr:colOff>
      <xdr:row>3</xdr:row>
      <xdr:rowOff>66675</xdr:rowOff>
    </xdr:to>
    <xdr:pic>
      <xdr:nvPicPr>
        <xdr:cNvPr id="4" name="Imagen 3" descr="cha_ynluk">
          <a:extLst>
            <a:ext uri="{FF2B5EF4-FFF2-40B4-BE49-F238E27FC236}">
              <a16:creationId xmlns:a16="http://schemas.microsoft.com/office/drawing/2014/main" id="{DE6601DC-BFE5-4618-9884-CFC6E9B7DB0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7" y="95250"/>
          <a:ext cx="1876424" cy="457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458008</xdr:colOff>
      <xdr:row>34</xdr:row>
      <xdr:rowOff>86579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5E80510-90FD-48A6-8C0C-4FBCC5BFEF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1925"/>
          <a:ext cx="5792008" cy="611590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7</xdr:col>
      <xdr:colOff>66040</xdr:colOff>
      <xdr:row>78</xdr:row>
      <xdr:rowOff>18415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29E9EA9-B9B9-4A28-805D-68F8066612C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19875"/>
          <a:ext cx="5400040" cy="64477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3.bin"/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7.bin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602D7-6F92-43D5-899E-CA9AA8006097}">
  <dimension ref="A1"/>
  <sheetViews>
    <sheetView workbookViewId="0"/>
  </sheetViews>
  <sheetFormatPr baseColWidth="10" defaultRowHeight="12.5" x14ac:dyDescent="0.25"/>
  <sheetData/>
  <pageMargins left="0.7" right="0.7" top="0.75" bottom="0.75" header="0.3" footer="0.3"/>
  <customProperties>
    <customPr name="_pios_id" r:id="rId1"/>
    <customPr name="CofWorksheetType" r:id="rId2"/>
    <customPr name="serializedData2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H111"/>
  <sheetViews>
    <sheetView tabSelected="1" topLeftCell="A79" workbookViewId="0">
      <selection activeCell="H79" sqref="H79"/>
    </sheetView>
  </sheetViews>
  <sheetFormatPr baseColWidth="10" defaultRowHeight="12.5" x14ac:dyDescent="0.25"/>
  <cols>
    <col min="1" max="1" width="24" customWidth="1"/>
    <col min="2" max="2" width="18" customWidth="1"/>
    <col min="3" max="3" width="15.81640625" customWidth="1"/>
    <col min="4" max="4" width="15.81640625" style="18" customWidth="1"/>
    <col min="5" max="5" width="14.54296875" customWidth="1"/>
    <col min="6" max="6" width="12.1796875" style="79" bestFit="1" customWidth="1"/>
    <col min="7" max="7" width="11.54296875" style="79" customWidth="1"/>
  </cols>
  <sheetData>
    <row r="4" spans="1:5" ht="13" thickBot="1" x14ac:dyDescent="0.3">
      <c r="A4" s="99"/>
      <c r="B4" s="99"/>
      <c r="C4" s="99"/>
      <c r="D4" s="100"/>
      <c r="E4" s="99"/>
    </row>
    <row r="5" spans="1:5" ht="7.5" customHeight="1" thickTop="1" x14ac:dyDescent="0.25"/>
    <row r="6" spans="1:5" x14ac:dyDescent="0.25">
      <c r="A6" s="146" t="s">
        <v>138</v>
      </c>
      <c r="B6" s="147"/>
      <c r="C6" s="147"/>
      <c r="D6" s="147"/>
      <c r="E6" s="147"/>
    </row>
    <row r="7" spans="1:5" ht="13" thickBot="1" x14ac:dyDescent="0.3">
      <c r="A7" s="148" t="s">
        <v>203</v>
      </c>
      <c r="B7" s="149"/>
      <c r="C7" s="149"/>
      <c r="D7" s="149"/>
      <c r="E7" s="149"/>
    </row>
    <row r="8" spans="1:5" ht="13.5" customHeight="1" thickTop="1" x14ac:dyDescent="0.25">
      <c r="A8" s="153" t="s">
        <v>0</v>
      </c>
      <c r="B8" s="154"/>
      <c r="C8" s="154"/>
      <c r="D8" s="154"/>
      <c r="E8" s="155"/>
    </row>
    <row r="9" spans="1:5" ht="6" customHeight="1" x14ac:dyDescent="0.25">
      <c r="A9" s="156"/>
      <c r="B9" s="157"/>
      <c r="C9" s="157"/>
      <c r="D9" s="157"/>
      <c r="E9" s="158"/>
    </row>
    <row r="10" spans="1:5" ht="16.5" customHeight="1" x14ac:dyDescent="0.25">
      <c r="A10" s="150" t="s">
        <v>96</v>
      </c>
      <c r="B10" s="151"/>
      <c r="C10" s="151"/>
      <c r="D10" s="151"/>
      <c r="E10" s="152"/>
    </row>
    <row r="11" spans="1:5" ht="12" customHeight="1" x14ac:dyDescent="0.25">
      <c r="A11" s="139" t="s">
        <v>97</v>
      </c>
      <c r="B11" s="140"/>
      <c r="C11" s="140"/>
      <c r="D11" s="140"/>
      <c r="E11" s="141"/>
    </row>
    <row r="12" spans="1:5" x14ac:dyDescent="0.25">
      <c r="A12" s="32" t="s">
        <v>38</v>
      </c>
      <c r="B12" s="16"/>
      <c r="C12" s="16"/>
      <c r="D12" s="16"/>
      <c r="E12" s="46"/>
    </row>
    <row r="13" spans="1:5" x14ac:dyDescent="0.25">
      <c r="A13" s="32" t="s">
        <v>39</v>
      </c>
      <c r="B13" s="16"/>
      <c r="C13" s="16"/>
      <c r="D13" s="16"/>
      <c r="E13" s="46"/>
    </row>
    <row r="14" spans="1:5" x14ac:dyDescent="0.25">
      <c r="A14" s="32" t="s">
        <v>31</v>
      </c>
      <c r="B14" s="16"/>
      <c r="C14" s="16"/>
      <c r="D14" s="16"/>
      <c r="E14" s="46"/>
    </row>
    <row r="15" spans="1:5" x14ac:dyDescent="0.25">
      <c r="A15" s="45" t="s">
        <v>33</v>
      </c>
      <c r="B15" s="16"/>
      <c r="C15" s="16"/>
      <c r="D15" s="16"/>
      <c r="E15" s="46"/>
    </row>
    <row r="16" spans="1:5" ht="15" customHeight="1" x14ac:dyDescent="0.25">
      <c r="A16" s="139" t="s">
        <v>98</v>
      </c>
      <c r="B16" s="140"/>
      <c r="C16" s="140"/>
      <c r="D16" s="140"/>
      <c r="E16" s="141"/>
    </row>
    <row r="17" spans="1:7" ht="15" customHeight="1" x14ac:dyDescent="0.25">
      <c r="A17" s="45" t="s">
        <v>13</v>
      </c>
      <c r="B17" s="97"/>
      <c r="C17" s="97"/>
      <c r="D17" s="97"/>
      <c r="E17" s="98"/>
    </row>
    <row r="18" spans="1:7" ht="15" hidden="1" customHeight="1" x14ac:dyDescent="0.25">
      <c r="A18" s="32" t="s">
        <v>55</v>
      </c>
      <c r="B18" s="97"/>
      <c r="C18" s="97"/>
      <c r="D18" s="97"/>
      <c r="E18" s="98"/>
    </row>
    <row r="19" spans="1:7" s="101" customFormat="1" ht="15" hidden="1" customHeight="1" x14ac:dyDescent="0.25">
      <c r="A19" s="32" t="s">
        <v>56</v>
      </c>
      <c r="B19" s="97"/>
      <c r="C19" s="97"/>
      <c r="D19" s="97"/>
      <c r="E19" s="98"/>
    </row>
    <row r="20" spans="1:7" s="101" customFormat="1" ht="15" hidden="1" customHeight="1" x14ac:dyDescent="0.25">
      <c r="A20" s="32" t="s">
        <v>58</v>
      </c>
      <c r="B20" s="97"/>
      <c r="C20" s="97"/>
      <c r="D20" s="97"/>
      <c r="E20" s="98"/>
    </row>
    <row r="21" spans="1:7" s="101" customFormat="1" ht="15" hidden="1" customHeight="1" x14ac:dyDescent="0.25">
      <c r="A21" s="32" t="s">
        <v>57</v>
      </c>
      <c r="B21" s="97"/>
      <c r="C21" s="97"/>
      <c r="D21" s="97"/>
      <c r="E21" s="98"/>
    </row>
    <row r="22" spans="1:7" s="101" customFormat="1" ht="15" hidden="1" customHeight="1" x14ac:dyDescent="0.25">
      <c r="A22" s="32" t="s">
        <v>59</v>
      </c>
      <c r="B22" s="97"/>
      <c r="C22" s="97"/>
      <c r="D22" s="97"/>
      <c r="E22" s="98"/>
    </row>
    <row r="23" spans="1:7" s="101" customFormat="1" ht="15" hidden="1" customHeight="1" x14ac:dyDescent="0.25">
      <c r="A23" s="32" t="s">
        <v>60</v>
      </c>
      <c r="B23" s="97"/>
      <c r="C23" s="97"/>
      <c r="D23" s="97"/>
      <c r="E23" s="98"/>
    </row>
    <row r="24" spans="1:7" x14ac:dyDescent="0.25">
      <c r="A24" s="139" t="s">
        <v>100</v>
      </c>
      <c r="B24" s="140"/>
      <c r="C24" s="140"/>
      <c r="D24" s="140"/>
      <c r="E24" s="141"/>
    </row>
    <row r="25" spans="1:7" ht="15" customHeight="1" x14ac:dyDescent="0.25">
      <c r="A25" s="45" t="s">
        <v>13</v>
      </c>
      <c r="B25" s="97"/>
      <c r="C25" s="97"/>
      <c r="D25" s="97"/>
      <c r="E25" s="98"/>
    </row>
    <row r="26" spans="1:7" s="107" customFormat="1" ht="16" hidden="1" customHeight="1" x14ac:dyDescent="0.25">
      <c r="A26" s="103" t="s">
        <v>22</v>
      </c>
      <c r="B26" s="104"/>
      <c r="C26" s="104"/>
      <c r="D26" s="104"/>
      <c r="E26" s="105"/>
      <c r="F26" s="106"/>
      <c r="G26" s="106"/>
    </row>
    <row r="27" spans="1:7" s="107" customFormat="1" ht="16" hidden="1" customHeight="1" x14ac:dyDescent="0.25">
      <c r="A27" s="103" t="s">
        <v>23</v>
      </c>
      <c r="B27" s="104"/>
      <c r="C27" s="104"/>
      <c r="D27" s="104"/>
      <c r="E27" s="105"/>
      <c r="F27" s="106"/>
      <c r="G27" s="106"/>
    </row>
    <row r="28" spans="1:7" s="107" customFormat="1" ht="16" hidden="1" customHeight="1" x14ac:dyDescent="0.25">
      <c r="A28" s="103" t="s">
        <v>24</v>
      </c>
      <c r="B28" s="104"/>
      <c r="C28" s="104"/>
      <c r="D28" s="104"/>
      <c r="E28" s="105"/>
      <c r="F28" s="106"/>
      <c r="G28" s="106"/>
    </row>
    <row r="29" spans="1:7" s="107" customFormat="1" ht="16" hidden="1" customHeight="1" x14ac:dyDescent="0.25">
      <c r="A29" s="102" t="s">
        <v>38</v>
      </c>
      <c r="C29" s="104"/>
      <c r="D29" s="104"/>
      <c r="E29" s="105"/>
      <c r="F29" s="106"/>
      <c r="G29" s="106"/>
    </row>
    <row r="30" spans="1:7" s="107" customFormat="1" ht="16" hidden="1" customHeight="1" x14ac:dyDescent="0.25">
      <c r="A30" s="103" t="s">
        <v>35</v>
      </c>
      <c r="C30" s="104"/>
      <c r="D30" s="104"/>
      <c r="E30" s="105"/>
      <c r="F30" s="106"/>
      <c r="G30" s="106"/>
    </row>
    <row r="31" spans="1:7" s="107" customFormat="1" ht="16" hidden="1" customHeight="1" x14ac:dyDescent="0.25">
      <c r="A31" s="103" t="s">
        <v>29</v>
      </c>
      <c r="B31" s="104"/>
      <c r="C31" s="104"/>
      <c r="D31" s="104"/>
      <c r="E31" s="105"/>
      <c r="F31" s="106"/>
      <c r="G31" s="106"/>
    </row>
    <row r="32" spans="1:7" s="107" customFormat="1" ht="16" hidden="1" customHeight="1" x14ac:dyDescent="0.25">
      <c r="A32" s="102" t="s">
        <v>27</v>
      </c>
      <c r="B32" s="104"/>
      <c r="C32" s="104"/>
      <c r="D32" s="104"/>
      <c r="E32" s="105"/>
      <c r="F32" s="106"/>
      <c r="G32" s="106"/>
    </row>
    <row r="33" spans="1:7" s="107" customFormat="1" ht="16" hidden="1" customHeight="1" x14ac:dyDescent="0.25">
      <c r="A33" s="102" t="s">
        <v>28</v>
      </c>
      <c r="B33" s="104"/>
      <c r="C33" s="104"/>
      <c r="D33" s="104"/>
      <c r="E33" s="105"/>
      <c r="F33" s="106"/>
      <c r="G33" s="106"/>
    </row>
    <row r="34" spans="1:7" s="107" customFormat="1" ht="16" hidden="1" customHeight="1" x14ac:dyDescent="0.25">
      <c r="A34" s="102" t="s">
        <v>31</v>
      </c>
      <c r="B34" s="104"/>
      <c r="C34" s="104"/>
      <c r="D34" s="104"/>
      <c r="E34" s="105"/>
      <c r="F34" s="106"/>
      <c r="G34" s="106"/>
    </row>
    <row r="35" spans="1:7" s="107" customFormat="1" ht="16" hidden="1" customHeight="1" x14ac:dyDescent="0.25">
      <c r="A35" s="103" t="s">
        <v>32</v>
      </c>
      <c r="B35" s="104"/>
      <c r="C35" s="104"/>
      <c r="D35" s="104"/>
      <c r="E35" s="105"/>
      <c r="F35" s="106"/>
      <c r="G35" s="106"/>
    </row>
    <row r="36" spans="1:7" s="107" customFormat="1" ht="16" hidden="1" customHeight="1" x14ac:dyDescent="0.25">
      <c r="A36" s="103" t="s">
        <v>25</v>
      </c>
      <c r="B36" s="104"/>
      <c r="C36" s="104"/>
      <c r="D36" s="104"/>
      <c r="E36" s="105"/>
      <c r="F36" s="106"/>
      <c r="G36" s="106"/>
    </row>
    <row r="37" spans="1:7" s="107" customFormat="1" ht="16" hidden="1" customHeight="1" x14ac:dyDescent="0.25">
      <c r="A37" s="103" t="s">
        <v>34</v>
      </c>
      <c r="B37" s="104"/>
      <c r="C37" s="104"/>
      <c r="D37" s="104"/>
      <c r="E37" s="105"/>
      <c r="F37" s="106"/>
      <c r="G37" s="106"/>
    </row>
    <row r="38" spans="1:7" s="107" customFormat="1" ht="16" hidden="1" customHeight="1" x14ac:dyDescent="0.25">
      <c r="A38" s="103" t="s">
        <v>33</v>
      </c>
      <c r="B38" s="104"/>
      <c r="C38" s="104"/>
      <c r="D38" s="104"/>
      <c r="E38" s="105"/>
      <c r="F38" s="106"/>
      <c r="G38" s="106"/>
    </row>
    <row r="39" spans="1:7" s="107" customFormat="1" ht="16" hidden="1" customHeight="1" x14ac:dyDescent="0.25">
      <c r="A39" s="102" t="s">
        <v>30</v>
      </c>
      <c r="B39" s="104"/>
      <c r="C39" s="104"/>
      <c r="D39" s="104"/>
      <c r="E39" s="105"/>
      <c r="F39" s="106"/>
      <c r="G39" s="106"/>
    </row>
    <row r="40" spans="1:7" ht="14.25" customHeight="1" x14ac:dyDescent="0.25">
      <c r="A40" s="139" t="s">
        <v>99</v>
      </c>
      <c r="B40" s="140"/>
      <c r="C40" s="140"/>
      <c r="D40" s="140"/>
      <c r="E40" s="141"/>
    </row>
    <row r="41" spans="1:7" ht="14.25" customHeight="1" x14ac:dyDescent="0.25">
      <c r="A41" s="32" t="s">
        <v>91</v>
      </c>
      <c r="B41" s="78" t="s">
        <v>31</v>
      </c>
      <c r="C41" s="78"/>
      <c r="D41" s="16"/>
      <c r="E41" s="46"/>
    </row>
    <row r="42" spans="1:7" ht="14.25" customHeight="1" x14ac:dyDescent="0.25">
      <c r="A42" s="32" t="s">
        <v>92</v>
      </c>
      <c r="B42" s="78" t="s">
        <v>39</v>
      </c>
      <c r="C42" s="78"/>
      <c r="D42" s="16"/>
      <c r="E42" s="46"/>
    </row>
    <row r="43" spans="1:7" ht="14.25" customHeight="1" x14ac:dyDescent="0.25">
      <c r="A43" s="32" t="s">
        <v>93</v>
      </c>
      <c r="B43" s="78" t="s">
        <v>38</v>
      </c>
      <c r="C43" s="78"/>
      <c r="D43" s="16"/>
      <c r="E43" s="46"/>
    </row>
    <row r="44" spans="1:7" ht="14.25" customHeight="1" x14ac:dyDescent="0.25">
      <c r="A44" s="32" t="s">
        <v>93</v>
      </c>
      <c r="B44" s="78" t="s">
        <v>33</v>
      </c>
      <c r="C44" s="78"/>
      <c r="D44" s="16"/>
      <c r="E44" s="46"/>
    </row>
    <row r="45" spans="1:7" ht="15.75" customHeight="1" x14ac:dyDescent="0.25">
      <c r="A45" s="32" t="s">
        <v>93</v>
      </c>
      <c r="B45" s="78" t="s">
        <v>29</v>
      </c>
      <c r="C45" s="78"/>
      <c r="D45" s="16"/>
      <c r="E45" s="46"/>
    </row>
    <row r="46" spans="1:7" ht="14.25" customHeight="1" x14ac:dyDescent="0.25">
      <c r="A46" s="45" t="s">
        <v>94</v>
      </c>
      <c r="B46" s="78" t="s">
        <v>19</v>
      </c>
      <c r="C46" s="78"/>
      <c r="D46" s="16"/>
      <c r="E46" s="46"/>
    </row>
    <row r="47" spans="1:7" s="128" customFormat="1" ht="14.25" hidden="1" customHeight="1" x14ac:dyDescent="0.25">
      <c r="A47" s="124" t="s">
        <v>158</v>
      </c>
      <c r="B47" s="125" t="s">
        <v>159</v>
      </c>
      <c r="C47" s="125"/>
      <c r="D47" s="126"/>
      <c r="E47" s="127"/>
    </row>
    <row r="48" spans="1:7" ht="6" customHeight="1" x14ac:dyDescent="0.25">
      <c r="A48" s="45"/>
      <c r="B48" s="16"/>
      <c r="C48" s="16"/>
      <c r="D48" s="16"/>
      <c r="E48" s="46"/>
    </row>
    <row r="49" spans="1:5" ht="25.5" customHeight="1" x14ac:dyDescent="0.25">
      <c r="A49" s="156" t="s">
        <v>1</v>
      </c>
      <c r="B49" s="157"/>
      <c r="C49" s="157"/>
      <c r="D49" s="157"/>
      <c r="E49" s="158"/>
    </row>
    <row r="50" spans="1:5" ht="5.25" customHeight="1" thickBot="1" x14ac:dyDescent="0.3">
      <c r="A50" s="170"/>
      <c r="B50" s="171"/>
      <c r="C50" s="171"/>
      <c r="D50" s="171"/>
      <c r="E50" s="172"/>
    </row>
    <row r="51" spans="1:5" ht="13" thickBot="1" x14ac:dyDescent="0.3">
      <c r="A51" s="175" t="s">
        <v>52</v>
      </c>
      <c r="B51" s="176"/>
      <c r="C51" s="176"/>
      <c r="D51" s="176"/>
      <c r="E51" s="177"/>
    </row>
    <row r="52" spans="1:5" ht="39.75" customHeight="1" thickBot="1" x14ac:dyDescent="0.3">
      <c r="A52" s="6" t="s">
        <v>2</v>
      </c>
      <c r="B52" s="1" t="s">
        <v>3</v>
      </c>
      <c r="C52" s="1" t="s">
        <v>4</v>
      </c>
      <c r="D52" s="144" t="s">
        <v>5</v>
      </c>
      <c r="E52" s="145"/>
    </row>
    <row r="53" spans="1:5" x14ac:dyDescent="0.25">
      <c r="A53" s="13"/>
      <c r="B53" s="173" t="s">
        <v>13</v>
      </c>
      <c r="C53" s="174"/>
      <c r="D53" s="19"/>
      <c r="E53" s="14"/>
    </row>
    <row r="54" spans="1:5" ht="13" thickBot="1" x14ac:dyDescent="0.3">
      <c r="A54" s="7"/>
      <c r="B54" s="2"/>
      <c r="C54" s="2"/>
      <c r="D54" s="20"/>
      <c r="E54" s="8"/>
    </row>
    <row r="55" spans="1:5" ht="13" thickBot="1" x14ac:dyDescent="0.3">
      <c r="A55" s="178" t="s">
        <v>6</v>
      </c>
      <c r="B55" s="179"/>
      <c r="C55" s="179"/>
      <c r="D55" s="179"/>
      <c r="E55" s="180"/>
    </row>
    <row r="56" spans="1:5" ht="13" thickBot="1" x14ac:dyDescent="0.3">
      <c r="A56" s="175" t="s">
        <v>53</v>
      </c>
      <c r="B56" s="176"/>
      <c r="C56" s="176"/>
      <c r="D56" s="176"/>
      <c r="E56" s="177"/>
    </row>
    <row r="57" spans="1:5" ht="20.25" customHeight="1" thickBot="1" x14ac:dyDescent="0.3">
      <c r="A57" s="7" t="s">
        <v>2</v>
      </c>
      <c r="B57" s="2" t="s">
        <v>7</v>
      </c>
      <c r="C57" s="2" t="s">
        <v>8</v>
      </c>
      <c r="D57" s="144" t="s">
        <v>9</v>
      </c>
      <c r="E57" s="145"/>
    </row>
    <row r="58" spans="1:5" x14ac:dyDescent="0.25">
      <c r="A58" s="9"/>
      <c r="B58" s="173" t="s">
        <v>13</v>
      </c>
      <c r="C58" s="174"/>
      <c r="D58" s="52"/>
      <c r="E58" s="53"/>
    </row>
    <row r="59" spans="1:5" ht="13" thickBot="1" x14ac:dyDescent="0.3">
      <c r="A59" s="10"/>
      <c r="B59" s="11"/>
      <c r="C59" s="12"/>
      <c r="D59" s="21"/>
      <c r="E59" s="54"/>
    </row>
    <row r="60" spans="1:5" x14ac:dyDescent="0.25">
      <c r="A60" s="159" t="s">
        <v>10</v>
      </c>
      <c r="B60" s="160"/>
      <c r="C60" s="160"/>
      <c r="D60" s="160"/>
      <c r="E60" s="161"/>
    </row>
    <row r="61" spans="1:5" ht="6.75" customHeight="1" x14ac:dyDescent="0.25">
      <c r="A61" s="156"/>
      <c r="B61" s="157"/>
      <c r="C61" s="157"/>
      <c r="D61" s="157"/>
      <c r="E61" s="158"/>
    </row>
    <row r="62" spans="1:5" ht="12.75" customHeight="1" x14ac:dyDescent="0.25">
      <c r="A62" s="156" t="s">
        <v>54</v>
      </c>
      <c r="B62" s="157"/>
      <c r="C62" s="157"/>
      <c r="D62" s="157"/>
      <c r="E62" s="158"/>
    </row>
    <row r="63" spans="1:5" ht="6" customHeight="1" thickBot="1" x14ac:dyDescent="0.3">
      <c r="A63" s="156"/>
      <c r="B63" s="157"/>
      <c r="C63" s="157"/>
      <c r="D63" s="157"/>
      <c r="E63" s="158"/>
    </row>
    <row r="64" spans="1:5" ht="23.25" customHeight="1" thickBot="1" x14ac:dyDescent="0.3">
      <c r="A64" s="142" t="s">
        <v>11</v>
      </c>
      <c r="B64" s="143"/>
      <c r="C64" s="3" t="s">
        <v>12</v>
      </c>
      <c r="D64" s="22"/>
      <c r="E64" s="5"/>
    </row>
    <row r="65" spans="1:8" ht="13.5" customHeight="1" x14ac:dyDescent="0.25">
      <c r="A65" s="181" t="str">
        <f>+B58</f>
        <v>NO APLICABLE</v>
      </c>
      <c r="B65" s="174"/>
      <c r="C65" s="15"/>
      <c r="D65" s="23"/>
      <c r="E65" s="5"/>
    </row>
    <row r="66" spans="1:8" ht="13" thickBot="1" x14ac:dyDescent="0.3">
      <c r="A66" s="162"/>
      <c r="B66" s="163"/>
      <c r="C66" s="4"/>
      <c r="D66" s="23"/>
      <c r="E66" s="5"/>
    </row>
    <row r="67" spans="1:8" ht="13" x14ac:dyDescent="0.25">
      <c r="A67" s="167" t="s">
        <v>14</v>
      </c>
      <c r="B67" s="168"/>
      <c r="C67" s="168"/>
      <c r="D67" s="168"/>
      <c r="E67" s="169"/>
    </row>
    <row r="68" spans="1:8" ht="5.25" customHeight="1" x14ac:dyDescent="0.25">
      <c r="A68" s="139"/>
      <c r="B68" s="140"/>
      <c r="C68" s="140"/>
      <c r="D68" s="140"/>
      <c r="E68" s="141"/>
    </row>
    <row r="69" spans="1:8" s="59" customFormat="1" ht="11.5" x14ac:dyDescent="0.25">
      <c r="A69" s="57"/>
      <c r="B69" s="58"/>
      <c r="D69" s="24" t="str">
        <f>+A7</f>
        <v>AL 31/12/2023</v>
      </c>
      <c r="E69" s="30" t="s">
        <v>179</v>
      </c>
      <c r="F69" s="80"/>
      <c r="G69" s="80"/>
    </row>
    <row r="70" spans="1:8" ht="12.75" customHeight="1" x14ac:dyDescent="0.25">
      <c r="A70" s="60"/>
      <c r="B70" s="61"/>
      <c r="D70" s="61"/>
      <c r="E70" s="108" t="s">
        <v>61</v>
      </c>
    </row>
    <row r="71" spans="1:8" s="59" customFormat="1" ht="13.5" customHeight="1" x14ac:dyDescent="0.25">
      <c r="A71" s="62" t="s">
        <v>18</v>
      </c>
      <c r="B71" s="63"/>
      <c r="D71" s="28">
        <v>0</v>
      </c>
      <c r="E71" s="29">
        <v>0</v>
      </c>
      <c r="F71" s="80"/>
      <c r="G71" s="80"/>
    </row>
    <row r="72" spans="1:8" s="59" customFormat="1" ht="12.75" hidden="1" customHeight="1" x14ac:dyDescent="0.25">
      <c r="A72" s="64" t="s">
        <v>16</v>
      </c>
      <c r="B72" s="65"/>
      <c r="D72" s="26"/>
      <c r="E72" s="25">
        <v>0</v>
      </c>
      <c r="F72" s="80"/>
      <c r="G72" s="80"/>
    </row>
    <row r="73" spans="1:8" s="59" customFormat="1" ht="15" hidden="1" customHeight="1" x14ac:dyDescent="0.25">
      <c r="A73" s="90" t="s">
        <v>15</v>
      </c>
      <c r="B73" s="91"/>
      <c r="C73" s="91"/>
      <c r="D73" s="92" t="e">
        <f>SUM(D74:D77)</f>
        <v>#REF!</v>
      </c>
      <c r="E73" s="25">
        <v>0</v>
      </c>
      <c r="F73" s="80"/>
      <c r="G73" s="80"/>
    </row>
    <row r="74" spans="1:8" s="59" customFormat="1" ht="13.5" hidden="1" customHeight="1" x14ac:dyDescent="0.25">
      <c r="A74" s="89" t="s">
        <v>38</v>
      </c>
      <c r="B74" s="93"/>
      <c r="C74" s="94"/>
      <c r="D74" s="95" t="e">
        <f>VLOOKUP("50012078",#REF!,3,0)</f>
        <v>#REF!</v>
      </c>
      <c r="E74" s="77"/>
      <c r="F74" s="82"/>
      <c r="G74" s="81"/>
    </row>
    <row r="75" spans="1:8" s="59" customFormat="1" ht="13.5" hidden="1" customHeight="1" x14ac:dyDescent="0.25">
      <c r="A75" s="89" t="s">
        <v>39</v>
      </c>
      <c r="B75" s="93"/>
      <c r="C75" s="94"/>
      <c r="D75" s="95" t="e">
        <f>VLOOKUP("50012080",#REF!,3,0)</f>
        <v>#REF!</v>
      </c>
      <c r="E75" s="77"/>
      <c r="F75" s="82"/>
      <c r="G75" s="81"/>
    </row>
    <row r="76" spans="1:8" s="59" customFormat="1" ht="13.5" hidden="1" customHeight="1" x14ac:dyDescent="0.25">
      <c r="A76" s="89" t="s">
        <v>31</v>
      </c>
      <c r="B76" s="93"/>
      <c r="C76" s="94"/>
      <c r="D76" s="95" t="e">
        <f>VLOOKUP("50012076",#REF!,3,0)</f>
        <v>#REF!</v>
      </c>
      <c r="E76" s="77"/>
      <c r="F76" s="82"/>
      <c r="G76" s="81"/>
    </row>
    <row r="77" spans="1:8" s="59" customFormat="1" ht="13.5" hidden="1" customHeight="1" x14ac:dyDescent="0.25">
      <c r="A77" s="96" t="s">
        <v>33</v>
      </c>
      <c r="B77" s="93"/>
      <c r="C77" s="94"/>
      <c r="D77" s="95" t="e">
        <f>VLOOKUP("50012093",#REF!,3,0)</f>
        <v>#REF!</v>
      </c>
      <c r="E77" s="77"/>
      <c r="F77" s="82"/>
      <c r="G77" s="81"/>
    </row>
    <row r="78" spans="1:8" s="59" customFormat="1" ht="6" customHeight="1" x14ac:dyDescent="0.25">
      <c r="A78" s="64"/>
      <c r="B78" s="65"/>
      <c r="D78" s="26"/>
      <c r="E78" s="25"/>
      <c r="F78" s="80"/>
      <c r="G78" s="80"/>
    </row>
    <row r="79" spans="1:8" s="59" customFormat="1" ht="15" customHeight="1" x14ac:dyDescent="0.25">
      <c r="A79" s="62" t="s">
        <v>17</v>
      </c>
      <c r="B79" s="66"/>
      <c r="D79" s="28">
        <f>-SUMIF(REPORTES!$L:$L,"RESULTADO TOTAL",REPORTES!$O:$O)</f>
        <v>519389108</v>
      </c>
      <c r="E79" s="29">
        <f>-SUMIF(REPORTES!$L:$L,"RESULTADO TOTAL",REPORTES!$P:$P)</f>
        <v>5229486596</v>
      </c>
      <c r="F79" s="80"/>
      <c r="G79" s="122"/>
      <c r="H79" s="123"/>
    </row>
    <row r="80" spans="1:8" s="59" customFormat="1" ht="11.5" x14ac:dyDescent="0.25">
      <c r="A80" s="86" t="s">
        <v>95</v>
      </c>
      <c r="B80" s="66"/>
      <c r="D80" s="28">
        <f>D79</f>
        <v>519389108</v>
      </c>
      <c r="E80" s="85">
        <f>E79</f>
        <v>5229486596</v>
      </c>
      <c r="F80" s="80"/>
      <c r="G80" s="81"/>
    </row>
    <row r="81" spans="1:7" s="59" customFormat="1" ht="13.5" hidden="1" customHeight="1" x14ac:dyDescent="0.25">
      <c r="A81" s="32" t="s">
        <v>38</v>
      </c>
      <c r="B81" s="63"/>
      <c r="C81" s="27"/>
      <c r="D81" s="26">
        <f>$D$80*(D101/SUM($D$101:$D$104))</f>
        <v>519389108</v>
      </c>
      <c r="E81" s="109">
        <f>$E$80*(E101/SUM($E$101:$E$104))</f>
        <v>1986931869.6809673</v>
      </c>
      <c r="F81" s="111"/>
      <c r="G81" s="81"/>
    </row>
    <row r="82" spans="1:7" s="59" customFormat="1" ht="13.5" hidden="1" customHeight="1" x14ac:dyDescent="0.25">
      <c r="A82" s="32" t="s">
        <v>39</v>
      </c>
      <c r="B82" s="63"/>
      <c r="C82" s="27"/>
      <c r="D82" s="26">
        <f t="shared" ref="D82:D84" si="0">$D$80*(D102/SUM($D$101:$D$104))</f>
        <v>0</v>
      </c>
      <c r="E82" s="109">
        <f t="shared" ref="E82:E84" si="1">$E$80*(E102/SUM($E$101:$E$104))</f>
        <v>1080851575.4396775</v>
      </c>
      <c r="F82" s="111"/>
      <c r="G82" s="81"/>
    </row>
    <row r="83" spans="1:7" s="59" customFormat="1" ht="13.5" hidden="1" customHeight="1" x14ac:dyDescent="0.25">
      <c r="A83" s="32" t="s">
        <v>31</v>
      </c>
      <c r="B83" s="63"/>
      <c r="C83" s="27"/>
      <c r="D83" s="26">
        <f t="shared" si="0"/>
        <v>0</v>
      </c>
      <c r="E83" s="109">
        <f t="shared" si="1"/>
        <v>1080851575.4396775</v>
      </c>
      <c r="F83" s="111"/>
      <c r="G83" s="81"/>
    </row>
    <row r="84" spans="1:7" s="59" customFormat="1" ht="13.5" hidden="1" customHeight="1" x14ac:dyDescent="0.25">
      <c r="A84" s="68" t="s">
        <v>33</v>
      </c>
      <c r="B84" s="63"/>
      <c r="C84" s="27"/>
      <c r="D84" s="26">
        <f t="shared" si="0"/>
        <v>0</v>
      </c>
      <c r="E84" s="109">
        <f t="shared" si="1"/>
        <v>1080851575.4396775</v>
      </c>
      <c r="F84" s="111"/>
      <c r="G84" s="81"/>
    </row>
    <row r="85" spans="1:7" s="59" customFormat="1" ht="3.75" customHeight="1" x14ac:dyDescent="0.25">
      <c r="A85" s="68"/>
      <c r="B85" s="63"/>
      <c r="C85" s="27"/>
      <c r="D85" s="26"/>
      <c r="E85" s="77"/>
      <c r="F85" s="82"/>
      <c r="G85" s="81"/>
    </row>
    <row r="86" spans="1:7" s="59" customFormat="1" ht="12.75" customHeight="1" x14ac:dyDescent="0.25">
      <c r="A86" s="62" t="s">
        <v>21</v>
      </c>
      <c r="B86" s="63"/>
      <c r="D86" s="28">
        <v>0</v>
      </c>
      <c r="E86" s="29">
        <v>0</v>
      </c>
      <c r="F86" s="80"/>
      <c r="G86" s="80"/>
    </row>
    <row r="87" spans="1:7" s="59" customFormat="1" ht="12" customHeight="1" x14ac:dyDescent="0.25">
      <c r="A87" s="67"/>
      <c r="B87" s="63"/>
      <c r="D87" s="28"/>
      <c r="E87" s="29"/>
      <c r="F87" s="83"/>
      <c r="G87" s="80"/>
    </row>
    <row r="88" spans="1:7" s="59" customFormat="1" ht="13.5" customHeight="1" x14ac:dyDescent="0.25">
      <c r="A88" s="62" t="s">
        <v>20</v>
      </c>
      <c r="B88" s="63"/>
      <c r="D88" s="28">
        <f>SUM(D90:D104)</f>
        <v>3877536641</v>
      </c>
      <c r="E88" s="75">
        <f>SUM(E90:E104)</f>
        <v>5204461778</v>
      </c>
      <c r="F88" s="81"/>
      <c r="G88" s="81"/>
    </row>
    <row r="89" spans="1:7" s="59" customFormat="1" ht="13.5" hidden="1" customHeight="1" x14ac:dyDescent="0.25">
      <c r="A89" s="62" t="s">
        <v>62</v>
      </c>
      <c r="B89" s="63"/>
      <c r="C89" s="56"/>
      <c r="D89" s="26"/>
      <c r="E89" s="76"/>
      <c r="F89" s="81"/>
      <c r="G89" s="81"/>
    </row>
    <row r="90" spans="1:7" s="59" customFormat="1" ht="13.5" hidden="1" customHeight="1" x14ac:dyDescent="0.25">
      <c r="A90" s="32" t="s">
        <v>38</v>
      </c>
      <c r="B90" s="63"/>
      <c r="C90" s="27"/>
      <c r="D90" s="26">
        <f>SUMIFS(REPORTES!$F:$F,REPORTES!$A:$A,"101236",REPORTES!$C:$C,"Resultado")</f>
        <v>0</v>
      </c>
      <c r="E90" s="109">
        <f>SUMIFS(REPORTES!$E:$E,REPORTES!$A:$A,"101236",REPORTES!$C:$C,"Resultado")</f>
        <v>0</v>
      </c>
      <c r="F90" s="111"/>
      <c r="G90" s="81"/>
    </row>
    <row r="91" spans="1:7" s="59" customFormat="1" ht="13.5" hidden="1" customHeight="1" x14ac:dyDescent="0.25">
      <c r="A91" s="32" t="s">
        <v>39</v>
      </c>
      <c r="B91" s="63"/>
      <c r="C91" s="27"/>
      <c r="D91" s="26">
        <f>SUMIFS(REPORTES!$F:$F,REPORTES!$A:$A,"101237",REPORTES!$C:$C,"Resultado")</f>
        <v>0</v>
      </c>
      <c r="E91" s="109">
        <f>SUMIFS(REPORTES!$E:$E,REPORTES!$A:$A,"101237",REPORTES!$C:$C,"Resultado")</f>
        <v>0</v>
      </c>
      <c r="F91" s="111"/>
      <c r="G91" s="81"/>
    </row>
    <row r="92" spans="1:7" s="59" customFormat="1" ht="13.5" hidden="1" customHeight="1" x14ac:dyDescent="0.25">
      <c r="A92" s="32" t="s">
        <v>31</v>
      </c>
      <c r="B92" s="63"/>
      <c r="C92" s="27"/>
      <c r="D92" s="26">
        <f>SUMIFS(REPORTES!$F:$F,REPORTES!$A:$A,"101239",REPORTES!$C:$C,"Resultado")</f>
        <v>0</v>
      </c>
      <c r="E92" s="109">
        <f>SUMIFS(REPORTES!$E:$E,REPORTES!$A:$A,"101239",REPORTES!$C:$C,"Resultado")</f>
        <v>0</v>
      </c>
      <c r="F92" s="111"/>
      <c r="G92" s="81"/>
    </row>
    <row r="93" spans="1:7" s="59" customFormat="1" ht="13.5" hidden="1" customHeight="1" x14ac:dyDescent="0.25">
      <c r="A93" s="32" t="s">
        <v>33</v>
      </c>
      <c r="B93" s="63"/>
      <c r="C93" s="27"/>
      <c r="D93" s="26">
        <f>SUMIFS(REPORTES!$F:$F,REPORTES!$A:$A,"101923",REPORTES!$C:$C,"Resultado")</f>
        <v>0</v>
      </c>
      <c r="E93" s="109">
        <f>SUMIFS(REPORTES!$E:$E,REPORTES!$A:$A,"101923",REPORTES!$C:$C,"Resultado")</f>
        <v>0</v>
      </c>
      <c r="F93" s="111"/>
      <c r="G93" s="81"/>
    </row>
    <row r="94" spans="1:7" s="59" customFormat="1" ht="13.5" hidden="1" customHeight="1" x14ac:dyDescent="0.25">
      <c r="A94" s="62" t="s">
        <v>63</v>
      </c>
      <c r="B94" s="63"/>
      <c r="C94" s="56"/>
      <c r="D94" s="26"/>
      <c r="E94" s="110"/>
      <c r="F94" s="81"/>
      <c r="G94" s="81"/>
    </row>
    <row r="95" spans="1:7" s="59" customFormat="1" ht="13.5" hidden="1" customHeight="1" x14ac:dyDescent="0.25">
      <c r="A95" s="32" t="s">
        <v>38</v>
      </c>
      <c r="B95" s="63"/>
      <c r="C95" s="27"/>
      <c r="D95" s="26">
        <f>SUMIFS(REPORTES!$F:$F,REPORTES!$A:$A,"141476",REPORTES!$C:$C,"Resultado")</f>
        <v>756363634</v>
      </c>
      <c r="E95" s="109">
        <f>SUMIFS(REPORTES!$E:$E,REPORTES!$A:$A,"141476",REPORTES!$C:$C,"Resultado")</f>
        <v>799696964</v>
      </c>
      <c r="F95" s="111"/>
      <c r="G95" s="81"/>
    </row>
    <row r="96" spans="1:7" s="59" customFormat="1" ht="13.5" hidden="1" customHeight="1" x14ac:dyDescent="0.25">
      <c r="A96" s="32" t="s">
        <v>39</v>
      </c>
      <c r="B96" s="63"/>
      <c r="C96" s="27"/>
      <c r="D96" s="26">
        <f>SUMIFS(REPORTES!$F:$F,REPORTES!$A:$A,"141479",REPORTES!$C:$C,"Resultado")</f>
        <v>756363634</v>
      </c>
      <c r="E96" s="109">
        <f>SUMIFS(REPORTES!$E:$E,REPORTES!$A:$A,"141479",REPORTES!$C:$C,"Resultado")</f>
        <v>799696964</v>
      </c>
      <c r="F96" s="111"/>
      <c r="G96" s="81"/>
    </row>
    <row r="97" spans="1:7" s="59" customFormat="1" ht="13.5" hidden="1" customHeight="1" x14ac:dyDescent="0.25">
      <c r="A97" s="32" t="s">
        <v>31</v>
      </c>
      <c r="B97" s="63"/>
      <c r="C97" s="27"/>
      <c r="D97" s="26">
        <f>SUMIFS(REPORTES!$F:$F,REPORTES!$A:$A,"141478",REPORTES!$C:$C,"Resultado")</f>
        <v>756363634</v>
      </c>
      <c r="E97" s="109">
        <f>SUMIFS(REPORTES!$E:$E,REPORTES!$A:$A,"141478",REPORTES!$C:$C,"Resultado")</f>
        <v>799696964</v>
      </c>
      <c r="F97" s="111"/>
      <c r="G97" s="81"/>
    </row>
    <row r="98" spans="1:7" s="59" customFormat="1" ht="13.5" hidden="1" customHeight="1" x14ac:dyDescent="0.25">
      <c r="A98" s="32" t="s">
        <v>33</v>
      </c>
      <c r="B98" s="63"/>
      <c r="C98" s="27"/>
      <c r="D98" s="26">
        <f>SUMIFS(REPORTES!$F:$F,REPORTES!$A:$A,"141475",REPORTES!$C:$C,"Resultado")</f>
        <v>756363634</v>
      </c>
      <c r="E98" s="109">
        <f>SUMIFS(REPORTES!$E:$E,REPORTES!$A:$A,"141475",REPORTES!$C:$C,"Resultado")</f>
        <v>799696966</v>
      </c>
      <c r="F98" s="111"/>
      <c r="G98" s="81"/>
    </row>
    <row r="99" spans="1:7" s="59" customFormat="1" ht="13.5" hidden="1" customHeight="1" x14ac:dyDescent="0.25">
      <c r="A99" s="32" t="s">
        <v>29</v>
      </c>
      <c r="B99" s="63"/>
      <c r="C99" s="27"/>
      <c r="D99" s="26">
        <f>SUMIFS(REPORTES!$F:$F,REPORTES!$A:$A,"141477",REPORTES!$C:$C,"Resultado")</f>
        <v>756363634</v>
      </c>
      <c r="E99" s="109">
        <f>SUMIFS(REPORTES!$E:$E,REPORTES!$A:$A,"141477",REPORTES!$C:$C,"Resultado")</f>
        <v>799696964</v>
      </c>
      <c r="F99" s="111"/>
      <c r="G99" s="81"/>
    </row>
    <row r="100" spans="1:7" s="59" customFormat="1" ht="13.5" hidden="1" customHeight="1" x14ac:dyDescent="0.25">
      <c r="A100" s="62" t="s">
        <v>64</v>
      </c>
      <c r="B100" s="63"/>
      <c r="C100" s="56"/>
      <c r="D100" s="26"/>
      <c r="E100" s="110"/>
      <c r="F100" s="81"/>
      <c r="G100" s="81"/>
    </row>
    <row r="101" spans="1:7" s="59" customFormat="1" ht="13.5" hidden="1" customHeight="1" x14ac:dyDescent="0.25">
      <c r="A101" s="32" t="s">
        <v>38</v>
      </c>
      <c r="B101" s="63"/>
      <c r="C101" s="27"/>
      <c r="D101" s="26">
        <f>SUMIFS(REPORTES!$F:$F,REPORTES!$A:$A,"600037",REPORTES!$C:$C,"Resultado")+SUMIFS(REPORTES!$F:$F,REPORTES!$A:$A,"600053",REPORTES!$C:$C,"Resultado")</f>
        <v>95718471</v>
      </c>
      <c r="E101" s="109">
        <f>SUMIFS(REPORTES!$E:$E,REPORTES!$A:$A,"600037",REPORTES!$C:$C,"Resultado")+SUMIFS(REPORTES!$E:$E,REPORTES!$A:$A,"600053",REPORTES!$C:$C,"Resultado")</f>
        <v>458208278</v>
      </c>
      <c r="F101" s="111"/>
      <c r="G101" s="81"/>
    </row>
    <row r="102" spans="1:7" s="59" customFormat="1" ht="13.5" hidden="1" customHeight="1" x14ac:dyDescent="0.25">
      <c r="A102" s="32" t="s">
        <v>39</v>
      </c>
      <c r="B102" s="63"/>
      <c r="C102" s="27"/>
      <c r="D102" s="26">
        <f>SUMIFS(REPORTES!$F:$F,REPORTES!$A:$A,"600050",REPORTES!$C:$C,"Resultado")+SUMIFS(REPORTES!$F:$F,REPORTES!$A:$A,"600030",REPORTES!$C:$C,"Resultado")</f>
        <v>0</v>
      </c>
      <c r="E102" s="109">
        <f>SUMIFS(REPORTES!$E:$E,REPORTES!$A:$A,"600050",REPORTES!$C:$C,"Resultado")+SUMIFS(REPORTES!$E:$E,REPORTES!$A:$A,"600030",REPORTES!$C:$C,"Resultado")</f>
        <v>249256226</v>
      </c>
      <c r="F102" s="111"/>
      <c r="G102" s="81"/>
    </row>
    <row r="103" spans="1:7" s="59" customFormat="1" ht="13.5" hidden="1" customHeight="1" x14ac:dyDescent="0.25">
      <c r="A103" s="32" t="s">
        <v>31</v>
      </c>
      <c r="B103" s="63"/>
      <c r="C103" s="27"/>
      <c r="D103" s="26">
        <f>SUMIFS(REPORTES!$F:$F,REPORTES!$A:$A,"600038",REPORTES!$C:$C,"Resultado")+SUMIFS(REPORTES!$F:$F,REPORTES!$A:$A,"600054",REPORTES!$C:$C,"Resultado")</f>
        <v>0</v>
      </c>
      <c r="E103" s="109">
        <f>SUMIFS(REPORTES!$E:$E,REPORTES!$A:$A,"600038",REPORTES!$C:$C,"Resultado")+SUMIFS(REPORTES!$E:$E,REPORTES!$A:$A,"600054",REPORTES!$C:$C,"Resultado")</f>
        <v>249256226</v>
      </c>
      <c r="F103" s="111"/>
      <c r="G103" s="81"/>
    </row>
    <row r="104" spans="1:7" s="59" customFormat="1" ht="13.5" hidden="1" customHeight="1" x14ac:dyDescent="0.25">
      <c r="A104" s="32" t="s">
        <v>33</v>
      </c>
      <c r="B104" s="63"/>
      <c r="C104" s="27"/>
      <c r="D104" s="26">
        <f>SUMIFS(REPORTES!$F:$F,REPORTES!$A:$A,"600051",REPORTES!$C:$C,"Resultado")+SUMIFS(REPORTES!$F:$F,REPORTES!$A:$A,"600035",REPORTES!$C:$C,"Resultado")</f>
        <v>0</v>
      </c>
      <c r="E104" s="109">
        <f>SUMIFS(REPORTES!$E:$E,REPORTES!$A:$A,"600051",REPORTES!$C:$C,"Resultado")+SUMIFS(REPORTES!$E:$E,REPORTES!$A:$A,"600035",REPORTES!$C:$C,"Resultado")</f>
        <v>249256226</v>
      </c>
      <c r="F104" s="111"/>
      <c r="G104" s="81"/>
    </row>
    <row r="105" spans="1:7" ht="6.75" customHeight="1" thickBot="1" x14ac:dyDescent="0.3">
      <c r="A105" s="164"/>
      <c r="B105" s="165"/>
      <c r="C105" s="165"/>
      <c r="D105" s="165"/>
      <c r="E105" s="166"/>
    </row>
    <row r="106" spans="1:7" ht="13" thickTop="1" x14ac:dyDescent="0.25">
      <c r="A106" s="16"/>
      <c r="B106" s="16"/>
      <c r="C106" s="16"/>
      <c r="D106" s="23"/>
      <c r="E106" s="16"/>
    </row>
    <row r="107" spans="1:7" x14ac:dyDescent="0.25">
      <c r="A107" s="55"/>
      <c r="B107" s="16"/>
      <c r="C107" s="16"/>
      <c r="D107" s="22"/>
      <c r="E107" s="33"/>
    </row>
    <row r="108" spans="1:7" x14ac:dyDescent="0.25">
      <c r="A108" s="55"/>
      <c r="B108" s="16"/>
      <c r="C108" s="16"/>
      <c r="D108" s="55"/>
      <c r="E108" s="16"/>
    </row>
    <row r="109" spans="1:7" ht="13" x14ac:dyDescent="0.3">
      <c r="A109" s="17"/>
      <c r="B109" s="17"/>
      <c r="C109" s="17"/>
      <c r="D109" s="17"/>
      <c r="E109" s="17"/>
    </row>
    <row r="110" spans="1:7" s="17" customFormat="1" ht="13" x14ac:dyDescent="0.3">
      <c r="F110" s="84"/>
      <c r="G110" s="84"/>
    </row>
    <row r="111" spans="1:7" s="17" customFormat="1" ht="13" x14ac:dyDescent="0.3">
      <c r="F111" s="84"/>
      <c r="G111" s="84"/>
    </row>
  </sheetData>
  <mergeCells count="28">
    <mergeCell ref="A66:B66"/>
    <mergeCell ref="A63:E63"/>
    <mergeCell ref="A49:E49"/>
    <mergeCell ref="A61:E61"/>
    <mergeCell ref="A105:E105"/>
    <mergeCell ref="A68:E68"/>
    <mergeCell ref="A67:E67"/>
    <mergeCell ref="A50:E50"/>
    <mergeCell ref="B53:C53"/>
    <mergeCell ref="B58:C58"/>
    <mergeCell ref="A51:E51"/>
    <mergeCell ref="A55:E55"/>
    <mergeCell ref="A56:E56"/>
    <mergeCell ref="A65:B65"/>
    <mergeCell ref="A62:E62"/>
    <mergeCell ref="A40:E40"/>
    <mergeCell ref="A64:B64"/>
    <mergeCell ref="D52:E52"/>
    <mergeCell ref="D57:E57"/>
    <mergeCell ref="A6:E6"/>
    <mergeCell ref="A7:E7"/>
    <mergeCell ref="A10:E10"/>
    <mergeCell ref="A11:E11"/>
    <mergeCell ref="A8:E8"/>
    <mergeCell ref="A9:E9"/>
    <mergeCell ref="A60:E60"/>
    <mergeCell ref="A16:E16"/>
    <mergeCell ref="A24:E24"/>
  </mergeCells>
  <phoneticPr fontId="15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203" scale="87" orientation="portrait" horizontalDpi="300" verticalDpi="300" r:id="rId1"/>
  <headerFooter alignWithMargins="0"/>
  <customProperties>
    <customPr name="_pios_id" r:id="rId2"/>
  </customProperties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16"/>
  <sheetViews>
    <sheetView workbookViewId="0">
      <selection activeCell="F20" sqref="F20"/>
    </sheetView>
  </sheetViews>
  <sheetFormatPr baseColWidth="10" defaultRowHeight="12.5" x14ac:dyDescent="0.25"/>
  <cols>
    <col min="1" max="1" width="37.54296875" customWidth="1"/>
    <col min="2" max="5" width="7.54296875" bestFit="1" customWidth="1"/>
    <col min="6" max="6" width="11.54296875" bestFit="1" customWidth="1"/>
    <col min="7" max="7" width="9" style="31" customWidth="1"/>
  </cols>
  <sheetData>
    <row r="2" spans="1:9" ht="13" x14ac:dyDescent="0.3">
      <c r="A2" s="17" t="s">
        <v>36</v>
      </c>
    </row>
    <row r="3" spans="1:9" ht="13.5" thickBot="1" x14ac:dyDescent="0.35">
      <c r="A3" s="17" t="s">
        <v>202</v>
      </c>
    </row>
    <row r="4" spans="1:9" ht="13" thickBot="1" x14ac:dyDescent="0.3">
      <c r="A4" s="34" t="s">
        <v>40</v>
      </c>
      <c r="B4" s="35" t="s">
        <v>41</v>
      </c>
      <c r="C4" s="35" t="s">
        <v>42</v>
      </c>
      <c r="D4" s="35" t="s">
        <v>43</v>
      </c>
      <c r="E4" s="35" t="s">
        <v>44</v>
      </c>
      <c r="F4" s="35" t="s">
        <v>26</v>
      </c>
      <c r="G4" s="47" t="s">
        <v>37</v>
      </c>
    </row>
    <row r="5" spans="1:9" x14ac:dyDescent="0.25">
      <c r="A5" s="36" t="s">
        <v>180</v>
      </c>
      <c r="B5" s="37"/>
      <c r="C5" s="37"/>
      <c r="D5" s="38">
        <v>63</v>
      </c>
      <c r="E5" s="37">
        <v>18</v>
      </c>
      <c r="F5" s="39">
        <v>81</v>
      </c>
      <c r="G5" s="48">
        <f t="shared" ref="G5:G15" si="0">F5/$F$16</f>
        <v>1.0148595484501466E-4</v>
      </c>
    </row>
    <row r="6" spans="1:9" x14ac:dyDescent="0.25">
      <c r="A6" s="40" t="s">
        <v>49</v>
      </c>
      <c r="B6" s="41">
        <v>40532</v>
      </c>
      <c r="C6" s="41">
        <v>351</v>
      </c>
      <c r="D6" s="41">
        <v>115182</v>
      </c>
      <c r="E6" s="41">
        <v>38845</v>
      </c>
      <c r="F6" s="42">
        <v>194910</v>
      </c>
      <c r="G6" s="49">
        <f t="shared" si="0"/>
        <v>0.24420527726965194</v>
      </c>
    </row>
    <row r="7" spans="1:9" x14ac:dyDescent="0.25">
      <c r="A7" s="40" t="s">
        <v>165</v>
      </c>
      <c r="B7" s="41"/>
      <c r="C7" s="41"/>
      <c r="D7" s="43">
        <v>63</v>
      </c>
      <c r="E7" s="41">
        <v>18</v>
      </c>
      <c r="F7" s="44">
        <v>81</v>
      </c>
      <c r="G7" s="49">
        <f t="shared" si="0"/>
        <v>1.0148595484501466E-4</v>
      </c>
    </row>
    <row r="8" spans="1:9" x14ac:dyDescent="0.25">
      <c r="A8" s="40" t="s">
        <v>46</v>
      </c>
      <c r="B8" s="41">
        <v>40532</v>
      </c>
      <c r="C8" s="41">
        <v>353</v>
      </c>
      <c r="D8" s="41">
        <v>103733</v>
      </c>
      <c r="E8" s="41">
        <v>35503</v>
      </c>
      <c r="F8" s="42">
        <v>180121</v>
      </c>
      <c r="G8" s="49">
        <f t="shared" si="0"/>
        <v>0.22567594657578871</v>
      </c>
    </row>
    <row r="9" spans="1:9" x14ac:dyDescent="0.25">
      <c r="A9" s="40" t="s">
        <v>163</v>
      </c>
      <c r="B9" s="41"/>
      <c r="C9" s="41"/>
      <c r="D9" s="41">
        <v>986</v>
      </c>
      <c r="E9" s="41">
        <v>291</v>
      </c>
      <c r="F9" s="42">
        <v>1277</v>
      </c>
      <c r="G9" s="49">
        <f t="shared" si="0"/>
        <v>1.5999699300874534E-3</v>
      </c>
    </row>
    <row r="10" spans="1:9" s="135" customFormat="1" x14ac:dyDescent="0.25">
      <c r="A10" s="130" t="s">
        <v>51</v>
      </c>
      <c r="B10" s="131">
        <v>40532</v>
      </c>
      <c r="C10" s="131">
        <v>351</v>
      </c>
      <c r="D10" s="132">
        <v>115116</v>
      </c>
      <c r="E10" s="131">
        <v>38830</v>
      </c>
      <c r="F10" s="133">
        <v>194829</v>
      </c>
      <c r="G10" s="134">
        <f t="shared" si="0"/>
        <v>0.24410379131480692</v>
      </c>
    </row>
    <row r="11" spans="1:9" s="135" customFormat="1" x14ac:dyDescent="0.25">
      <c r="A11" s="130" t="s">
        <v>162</v>
      </c>
      <c r="B11" s="132"/>
      <c r="C11" s="131"/>
      <c r="D11" s="132">
        <v>986</v>
      </c>
      <c r="E11" s="132">
        <v>291</v>
      </c>
      <c r="F11" s="133">
        <v>1277</v>
      </c>
      <c r="G11" s="134">
        <f t="shared" si="0"/>
        <v>1.5999699300874534E-3</v>
      </c>
    </row>
    <row r="12" spans="1:9" x14ac:dyDescent="0.25">
      <c r="A12" s="40" t="s">
        <v>160</v>
      </c>
      <c r="B12" s="43"/>
      <c r="C12" s="41">
        <v>34</v>
      </c>
      <c r="D12" s="43">
        <v>14249</v>
      </c>
      <c r="E12" s="43">
        <v>4217</v>
      </c>
      <c r="F12" s="44">
        <v>18500</v>
      </c>
      <c r="G12" s="49">
        <f t="shared" si="0"/>
        <v>2.3178890921392237E-2</v>
      </c>
      <c r="I12" s="129"/>
    </row>
    <row r="13" spans="1:9" x14ac:dyDescent="0.25">
      <c r="A13" s="40" t="s">
        <v>164</v>
      </c>
      <c r="B13" s="41"/>
      <c r="C13" s="41"/>
      <c r="D13" s="43">
        <v>986</v>
      </c>
      <c r="E13" s="43">
        <v>291</v>
      </c>
      <c r="F13" s="44">
        <v>1277</v>
      </c>
      <c r="G13" s="49">
        <f t="shared" si="0"/>
        <v>1.5999699300874534E-3</v>
      </c>
    </row>
    <row r="14" spans="1:9" x14ac:dyDescent="0.25">
      <c r="A14" s="40" t="s">
        <v>161</v>
      </c>
      <c r="B14" s="43"/>
      <c r="C14" s="41"/>
      <c r="D14" s="43">
        <v>8463</v>
      </c>
      <c r="E14" s="43">
        <v>2495</v>
      </c>
      <c r="F14" s="44">
        <v>10958</v>
      </c>
      <c r="G14" s="49">
        <f t="shared" si="0"/>
        <v>1.3729420903600872E-2</v>
      </c>
    </row>
    <row r="15" spans="1:9" x14ac:dyDescent="0.25">
      <c r="A15" s="40" t="s">
        <v>50</v>
      </c>
      <c r="B15" s="41">
        <v>40532</v>
      </c>
      <c r="C15" s="41">
        <v>351</v>
      </c>
      <c r="D15" s="41">
        <v>115116</v>
      </c>
      <c r="E15" s="41">
        <v>38830</v>
      </c>
      <c r="F15" s="42">
        <v>194829</v>
      </c>
      <c r="G15" s="49">
        <f t="shared" si="0"/>
        <v>0.24410379131480692</v>
      </c>
    </row>
    <row r="16" spans="1:9" s="17" customFormat="1" ht="13" x14ac:dyDescent="0.3">
      <c r="A16" s="17" t="s">
        <v>26</v>
      </c>
      <c r="B16" s="50">
        <v>162128</v>
      </c>
      <c r="C16" s="50">
        <v>1440</v>
      </c>
      <c r="D16" s="50">
        <v>474943</v>
      </c>
      <c r="E16" s="50">
        <v>159629</v>
      </c>
      <c r="F16" s="50">
        <v>798140</v>
      </c>
      <c r="G16" s="51">
        <f>SUM(G5:G15)</f>
        <v>1</v>
      </c>
    </row>
  </sheetData>
  <pageMargins left="0.7" right="0.7" top="0.75" bottom="0.75" header="0.3" footer="0.3"/>
  <pageSetup paperSize="9" orientation="portrait" horizontalDpi="300" verticalDpi="300" r:id="rId1"/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D7E18-6EB3-4B94-B8B8-283F20E24612}">
  <dimension ref="A1:Q469"/>
  <sheetViews>
    <sheetView topLeftCell="A7" workbookViewId="0">
      <selection activeCell="F20" sqref="F20"/>
    </sheetView>
  </sheetViews>
  <sheetFormatPr baseColWidth="10" defaultRowHeight="12.5" x14ac:dyDescent="0.25"/>
  <cols>
    <col min="1" max="1" width="13.1796875" bestFit="1" customWidth="1"/>
    <col min="2" max="2" width="29" bestFit="1" customWidth="1"/>
    <col min="3" max="3" width="14.90625" bestFit="1" customWidth="1"/>
    <col min="4" max="4" width="38.08984375" bestFit="1" customWidth="1"/>
    <col min="5" max="6" width="12.6328125" bestFit="1" customWidth="1"/>
    <col min="7" max="7" width="13.1796875" bestFit="1" customWidth="1"/>
    <col min="8" max="8" width="4.36328125" customWidth="1"/>
    <col min="9" max="11" width="4.1796875" customWidth="1"/>
    <col min="12" max="12" width="37.1796875" bestFit="1" customWidth="1"/>
    <col min="13" max="13" width="14.90625" bestFit="1" customWidth="1"/>
    <col min="14" max="14" width="19.453125" bestFit="1" customWidth="1"/>
    <col min="15" max="15" width="11.90625" bestFit="1" customWidth="1"/>
    <col min="16" max="16" width="13.453125" bestFit="1" customWidth="1"/>
    <col min="17" max="17" width="13.81640625" bestFit="1" customWidth="1"/>
  </cols>
  <sheetData>
    <row r="1" spans="1:17" ht="30.5" x14ac:dyDescent="0.25">
      <c r="A1" s="137" t="s">
        <v>67</v>
      </c>
      <c r="B1" s="137" t="s">
        <v>67</v>
      </c>
      <c r="C1" s="137" t="s">
        <v>67</v>
      </c>
      <c r="D1" s="137" t="s">
        <v>67</v>
      </c>
      <c r="E1" s="69" t="s">
        <v>68</v>
      </c>
      <c r="F1" s="69" t="s">
        <v>68</v>
      </c>
      <c r="G1" s="69" t="s">
        <v>68</v>
      </c>
      <c r="L1" s="137" t="s">
        <v>185</v>
      </c>
      <c r="M1" s="137" t="s">
        <v>66</v>
      </c>
      <c r="N1" s="137" t="s">
        <v>67</v>
      </c>
      <c r="O1" s="138" t="s">
        <v>182</v>
      </c>
      <c r="P1" s="138" t="s">
        <v>183</v>
      </c>
      <c r="Q1" s="138" t="s">
        <v>184</v>
      </c>
    </row>
    <row r="2" spans="1:17" x14ac:dyDescent="0.25">
      <c r="A2" s="137" t="s">
        <v>65</v>
      </c>
      <c r="B2" s="136"/>
      <c r="C2" s="137" t="s">
        <v>66</v>
      </c>
      <c r="D2" s="137" t="s">
        <v>90</v>
      </c>
      <c r="E2" s="69" t="s">
        <v>176</v>
      </c>
      <c r="F2" s="69" t="s">
        <v>181</v>
      </c>
      <c r="G2" s="121" t="s">
        <v>89</v>
      </c>
      <c r="L2" s="69" t="s">
        <v>186</v>
      </c>
      <c r="M2" s="69" t="s">
        <v>127</v>
      </c>
      <c r="N2" s="69" t="s">
        <v>147</v>
      </c>
      <c r="O2" s="72">
        <v>0</v>
      </c>
      <c r="P2" s="72">
        <v>-3466100000</v>
      </c>
      <c r="Q2" s="87">
        <v>-2768800000</v>
      </c>
    </row>
    <row r="3" spans="1:17" x14ac:dyDescent="0.25">
      <c r="A3" s="69" t="s">
        <v>70</v>
      </c>
      <c r="B3" s="69" t="s">
        <v>49</v>
      </c>
      <c r="C3" s="69" t="s">
        <v>168</v>
      </c>
      <c r="D3" s="69" t="s">
        <v>169</v>
      </c>
      <c r="E3" s="72">
        <v>61515152</v>
      </c>
      <c r="F3" s="72">
        <v>58181818</v>
      </c>
      <c r="G3" s="118">
        <v>119696970</v>
      </c>
      <c r="L3" s="69" t="s">
        <v>186</v>
      </c>
      <c r="M3" s="69" t="s">
        <v>130</v>
      </c>
      <c r="N3" s="69" t="s">
        <v>150</v>
      </c>
      <c r="O3" s="72">
        <v>0</v>
      </c>
      <c r="P3" s="72">
        <v>-211849896</v>
      </c>
      <c r="Q3" s="87">
        <v>16838408</v>
      </c>
    </row>
    <row r="4" spans="1:17" x14ac:dyDescent="0.25">
      <c r="A4" s="69" t="s">
        <v>70</v>
      </c>
      <c r="B4" s="69" t="s">
        <v>49</v>
      </c>
      <c r="C4" s="69" t="s">
        <v>177</v>
      </c>
      <c r="D4" s="69" t="s">
        <v>178</v>
      </c>
      <c r="E4" s="72">
        <v>163636362</v>
      </c>
      <c r="F4" s="72"/>
      <c r="G4" s="118">
        <v>163636362</v>
      </c>
      <c r="L4" s="69" t="s">
        <v>187</v>
      </c>
      <c r="M4" s="69" t="s">
        <v>128</v>
      </c>
      <c r="N4" s="69" t="s">
        <v>148</v>
      </c>
      <c r="O4" s="72">
        <v>0</v>
      </c>
      <c r="P4" s="72">
        <v>-283213564</v>
      </c>
      <c r="Q4" s="87">
        <v>-51575637</v>
      </c>
    </row>
    <row r="5" spans="1:17" x14ac:dyDescent="0.25">
      <c r="A5" s="69" t="s">
        <v>70</v>
      </c>
      <c r="B5" s="69" t="s">
        <v>49</v>
      </c>
      <c r="C5" s="69" t="s">
        <v>71</v>
      </c>
      <c r="D5" s="69" t="s">
        <v>72</v>
      </c>
      <c r="E5" s="72">
        <v>156363636</v>
      </c>
      <c r="F5" s="72"/>
      <c r="G5" s="118">
        <v>156363636</v>
      </c>
      <c r="L5" s="69" t="s">
        <v>188</v>
      </c>
      <c r="M5" s="69" t="s">
        <v>129</v>
      </c>
      <c r="N5" s="69" t="s">
        <v>149</v>
      </c>
      <c r="O5" s="72">
        <v>0</v>
      </c>
      <c r="P5" s="72">
        <v>106846044</v>
      </c>
      <c r="Q5" s="87">
        <v>51575637</v>
      </c>
    </row>
    <row r="6" spans="1:17" x14ac:dyDescent="0.25">
      <c r="A6" s="69" t="s">
        <v>70</v>
      </c>
      <c r="B6" s="69" t="s">
        <v>49</v>
      </c>
      <c r="C6" s="69" t="s">
        <v>73</v>
      </c>
      <c r="D6" s="69" t="s">
        <v>74</v>
      </c>
      <c r="E6" s="72">
        <v>418181816</v>
      </c>
      <c r="F6" s="72">
        <v>698181816</v>
      </c>
      <c r="G6" s="118">
        <v>1116363632</v>
      </c>
      <c r="L6" s="69" t="s">
        <v>189</v>
      </c>
      <c r="M6" s="69" t="s">
        <v>124</v>
      </c>
      <c r="N6" s="69" t="s">
        <v>139</v>
      </c>
      <c r="O6" s="72">
        <v>-387169972</v>
      </c>
      <c r="P6" s="72">
        <v>-1300000000</v>
      </c>
      <c r="Q6" s="87">
        <v>0</v>
      </c>
    </row>
    <row r="7" spans="1:17" x14ac:dyDescent="0.25">
      <c r="A7" s="69" t="s">
        <v>70</v>
      </c>
      <c r="B7" s="69" t="s">
        <v>49</v>
      </c>
      <c r="C7" s="120" t="s">
        <v>69</v>
      </c>
      <c r="D7" s="119"/>
      <c r="E7" s="73">
        <v>799696966</v>
      </c>
      <c r="F7" s="73">
        <v>756363634</v>
      </c>
      <c r="G7" s="118">
        <v>1556060600</v>
      </c>
      <c r="L7" s="69" t="s">
        <v>189</v>
      </c>
      <c r="M7" s="69" t="s">
        <v>145</v>
      </c>
      <c r="N7" s="69" t="s">
        <v>146</v>
      </c>
      <c r="O7" s="72">
        <v>0</v>
      </c>
      <c r="P7" s="72">
        <v>0</v>
      </c>
      <c r="Q7" s="87">
        <v>0</v>
      </c>
    </row>
    <row r="8" spans="1:17" x14ac:dyDescent="0.25">
      <c r="A8" s="69" t="s">
        <v>75</v>
      </c>
      <c r="B8" s="69" t="s">
        <v>46</v>
      </c>
      <c r="C8" s="69" t="s">
        <v>168</v>
      </c>
      <c r="D8" s="69" t="s">
        <v>169</v>
      </c>
      <c r="E8" s="72">
        <v>61515152</v>
      </c>
      <c r="F8" s="72">
        <v>58181818</v>
      </c>
      <c r="G8" s="118">
        <v>119696970</v>
      </c>
      <c r="L8" s="69" t="s">
        <v>190</v>
      </c>
      <c r="M8" s="69" t="s">
        <v>125</v>
      </c>
      <c r="N8" s="69" t="s">
        <v>140</v>
      </c>
      <c r="O8" s="72">
        <v>-141300321</v>
      </c>
      <c r="P8" s="72">
        <v>-86922605</v>
      </c>
      <c r="Q8" s="87">
        <v>0</v>
      </c>
    </row>
    <row r="9" spans="1:17" x14ac:dyDescent="0.25">
      <c r="A9" s="69" t="s">
        <v>75</v>
      </c>
      <c r="B9" s="69" t="s">
        <v>46</v>
      </c>
      <c r="C9" s="69" t="s">
        <v>71</v>
      </c>
      <c r="D9" s="69" t="s">
        <v>72</v>
      </c>
      <c r="E9" s="72">
        <v>156363636</v>
      </c>
      <c r="F9" s="72"/>
      <c r="G9" s="118">
        <v>156363636</v>
      </c>
      <c r="L9" s="69" t="s">
        <v>190</v>
      </c>
      <c r="M9" s="69" t="s">
        <v>142</v>
      </c>
      <c r="N9" s="69" t="s">
        <v>143</v>
      </c>
      <c r="O9" s="72">
        <v>0</v>
      </c>
      <c r="P9" s="72">
        <v>0</v>
      </c>
      <c r="Q9" s="87">
        <v>0</v>
      </c>
    </row>
    <row r="10" spans="1:17" x14ac:dyDescent="0.25">
      <c r="A10" s="69" t="s">
        <v>75</v>
      </c>
      <c r="B10" s="69" t="s">
        <v>46</v>
      </c>
      <c r="C10" s="69" t="s">
        <v>73</v>
      </c>
      <c r="D10" s="69" t="s">
        <v>74</v>
      </c>
      <c r="E10" s="72">
        <v>581818176</v>
      </c>
      <c r="F10" s="72">
        <v>698181816</v>
      </c>
      <c r="G10" s="118">
        <v>1279999992</v>
      </c>
      <c r="L10" s="69" t="s">
        <v>191</v>
      </c>
      <c r="M10" s="69" t="s">
        <v>126</v>
      </c>
      <c r="N10" s="69" t="s">
        <v>141</v>
      </c>
      <c r="O10" s="72">
        <v>9081185</v>
      </c>
      <c r="P10" s="72">
        <v>11753425</v>
      </c>
      <c r="Q10" s="87">
        <v>0</v>
      </c>
    </row>
    <row r="11" spans="1:17" x14ac:dyDescent="0.25">
      <c r="A11" s="69" t="s">
        <v>75</v>
      </c>
      <c r="B11" s="69" t="s">
        <v>46</v>
      </c>
      <c r="C11" s="120" t="s">
        <v>69</v>
      </c>
      <c r="D11" s="119"/>
      <c r="E11" s="73">
        <v>799696964</v>
      </c>
      <c r="F11" s="73">
        <v>756363634</v>
      </c>
      <c r="G11" s="118">
        <v>1556060598</v>
      </c>
      <c r="L11" s="69" t="s">
        <v>191</v>
      </c>
      <c r="M11" s="69" t="s">
        <v>144</v>
      </c>
      <c r="N11" s="69" t="s">
        <v>143</v>
      </c>
      <c r="O11" s="72">
        <v>0</v>
      </c>
      <c r="P11" s="72">
        <v>0</v>
      </c>
      <c r="Q11" s="87">
        <v>0</v>
      </c>
    </row>
    <row r="12" spans="1:17" x14ac:dyDescent="0.25">
      <c r="A12" s="69" t="s">
        <v>76</v>
      </c>
      <c r="B12" s="69" t="s">
        <v>161</v>
      </c>
      <c r="C12" s="69" t="s">
        <v>168</v>
      </c>
      <c r="D12" s="69" t="s">
        <v>169</v>
      </c>
      <c r="E12" s="72">
        <v>61515152</v>
      </c>
      <c r="F12" s="72">
        <v>58181818</v>
      </c>
      <c r="G12" s="118">
        <v>119696970</v>
      </c>
      <c r="L12" s="69" t="s">
        <v>192</v>
      </c>
      <c r="M12" s="69" t="s">
        <v>131</v>
      </c>
      <c r="N12" s="69" t="s">
        <v>151</v>
      </c>
      <c r="O12" s="72">
        <v>0</v>
      </c>
      <c r="P12" s="72">
        <v>0</v>
      </c>
      <c r="Q12" s="87">
        <v>0</v>
      </c>
    </row>
    <row r="13" spans="1:17" x14ac:dyDescent="0.25">
      <c r="A13" s="69" t="s">
        <v>76</v>
      </c>
      <c r="B13" s="69" t="s">
        <v>161</v>
      </c>
      <c r="C13" s="69" t="s">
        <v>71</v>
      </c>
      <c r="D13" s="69" t="s">
        <v>72</v>
      </c>
      <c r="E13" s="72">
        <v>156363636</v>
      </c>
      <c r="F13" s="72"/>
      <c r="G13" s="118">
        <v>156363636</v>
      </c>
      <c r="L13" s="69" t="s">
        <v>193</v>
      </c>
      <c r="M13" s="69" t="s">
        <v>132</v>
      </c>
      <c r="N13" s="69" t="s">
        <v>152</v>
      </c>
      <c r="O13" s="72">
        <v>0</v>
      </c>
      <c r="P13" s="72">
        <v>0</v>
      </c>
      <c r="Q13" s="87">
        <v>0</v>
      </c>
    </row>
    <row r="14" spans="1:17" x14ac:dyDescent="0.25">
      <c r="A14" s="69" t="s">
        <v>76</v>
      </c>
      <c r="B14" s="69" t="s">
        <v>161</v>
      </c>
      <c r="C14" s="69" t="s">
        <v>73</v>
      </c>
      <c r="D14" s="69" t="s">
        <v>74</v>
      </c>
      <c r="E14" s="72">
        <v>581818176</v>
      </c>
      <c r="F14" s="72">
        <v>698181816</v>
      </c>
      <c r="G14" s="118">
        <v>1279999992</v>
      </c>
      <c r="L14" s="69" t="s">
        <v>193</v>
      </c>
      <c r="M14" s="69" t="s">
        <v>133</v>
      </c>
      <c r="N14" s="69" t="s">
        <v>153</v>
      </c>
      <c r="O14" s="72">
        <v>0</v>
      </c>
      <c r="P14" s="72">
        <v>0</v>
      </c>
      <c r="Q14" s="87">
        <v>0</v>
      </c>
    </row>
    <row r="15" spans="1:17" x14ac:dyDescent="0.25">
      <c r="A15" s="69" t="s">
        <v>76</v>
      </c>
      <c r="B15" s="69" t="s">
        <v>161</v>
      </c>
      <c r="C15" s="120" t="s">
        <v>69</v>
      </c>
      <c r="D15" s="119"/>
      <c r="E15" s="73">
        <v>799696964</v>
      </c>
      <c r="F15" s="73">
        <v>756363634</v>
      </c>
      <c r="G15" s="118">
        <v>1556060598</v>
      </c>
      <c r="L15" s="69" t="s">
        <v>194</v>
      </c>
      <c r="M15" s="69" t="s">
        <v>134</v>
      </c>
      <c r="N15" s="69" t="s">
        <v>154</v>
      </c>
      <c r="O15" s="72">
        <v>0</v>
      </c>
      <c r="P15" s="72">
        <v>0</v>
      </c>
      <c r="Q15" s="87">
        <v>0</v>
      </c>
    </row>
    <row r="16" spans="1:17" x14ac:dyDescent="0.25">
      <c r="A16" s="69" t="s">
        <v>77</v>
      </c>
      <c r="B16" s="69" t="s">
        <v>50</v>
      </c>
      <c r="C16" s="69" t="s">
        <v>168</v>
      </c>
      <c r="D16" s="69" t="s">
        <v>169</v>
      </c>
      <c r="E16" s="72">
        <v>61515152</v>
      </c>
      <c r="F16" s="72">
        <v>58181818</v>
      </c>
      <c r="G16" s="118">
        <v>119696970</v>
      </c>
      <c r="L16" s="69" t="s">
        <v>195</v>
      </c>
      <c r="M16" s="69" t="s">
        <v>135</v>
      </c>
      <c r="N16" s="69" t="s">
        <v>155</v>
      </c>
      <c r="O16" s="72">
        <v>0</v>
      </c>
      <c r="P16" s="72">
        <v>0</v>
      </c>
      <c r="Q16" s="87">
        <v>0</v>
      </c>
    </row>
    <row r="17" spans="1:17" x14ac:dyDescent="0.25">
      <c r="A17" s="69" t="s">
        <v>77</v>
      </c>
      <c r="B17" s="69" t="s">
        <v>50</v>
      </c>
      <c r="C17" s="69" t="s">
        <v>71</v>
      </c>
      <c r="D17" s="69" t="s">
        <v>72</v>
      </c>
      <c r="E17" s="72">
        <v>156363636</v>
      </c>
      <c r="F17" s="72"/>
      <c r="G17" s="118">
        <v>156363636</v>
      </c>
      <c r="L17" s="69" t="s">
        <v>196</v>
      </c>
      <c r="M17" s="69" t="s">
        <v>136</v>
      </c>
      <c r="N17" s="69" t="s">
        <v>156</v>
      </c>
      <c r="O17" s="72">
        <v>0</v>
      </c>
      <c r="P17" s="72">
        <v>0</v>
      </c>
      <c r="Q17" s="87">
        <v>0</v>
      </c>
    </row>
    <row r="18" spans="1:17" x14ac:dyDescent="0.25">
      <c r="A18" s="69" t="s">
        <v>77</v>
      </c>
      <c r="B18" s="69" t="s">
        <v>50</v>
      </c>
      <c r="C18" s="69" t="s">
        <v>73</v>
      </c>
      <c r="D18" s="69" t="s">
        <v>74</v>
      </c>
      <c r="E18" s="72">
        <v>581818176</v>
      </c>
      <c r="F18" s="72">
        <v>698181816</v>
      </c>
      <c r="G18" s="118">
        <v>1279999992</v>
      </c>
      <c r="L18" s="69" t="s">
        <v>196</v>
      </c>
      <c r="M18" s="69" t="s">
        <v>166</v>
      </c>
      <c r="N18" s="69" t="s">
        <v>167</v>
      </c>
      <c r="O18" s="72">
        <v>0</v>
      </c>
      <c r="P18" s="72">
        <v>0</v>
      </c>
      <c r="Q18" s="87">
        <v>0</v>
      </c>
    </row>
    <row r="19" spans="1:17" x14ac:dyDescent="0.25">
      <c r="A19" s="69" t="s">
        <v>77</v>
      </c>
      <c r="B19" s="69" t="s">
        <v>50</v>
      </c>
      <c r="C19" s="120" t="s">
        <v>69</v>
      </c>
      <c r="D19" s="119"/>
      <c r="E19" s="73">
        <v>799696964</v>
      </c>
      <c r="F19" s="73">
        <v>756363634</v>
      </c>
      <c r="G19" s="118">
        <v>1556060598</v>
      </c>
      <c r="L19" s="69" t="s">
        <v>197</v>
      </c>
      <c r="M19" s="69" t="s">
        <v>137</v>
      </c>
      <c r="N19" s="69" t="s">
        <v>157</v>
      </c>
      <c r="O19" s="72">
        <v>0</v>
      </c>
      <c r="P19" s="72">
        <v>0</v>
      </c>
      <c r="Q19" s="87">
        <v>0</v>
      </c>
    </row>
    <row r="20" spans="1:17" x14ac:dyDescent="0.25">
      <c r="A20" s="69" t="s">
        <v>78</v>
      </c>
      <c r="B20" s="69" t="s">
        <v>51</v>
      </c>
      <c r="C20" s="69" t="s">
        <v>168</v>
      </c>
      <c r="D20" s="69" t="s">
        <v>169</v>
      </c>
      <c r="E20" s="72">
        <v>61515152</v>
      </c>
      <c r="F20" s="72">
        <v>58181818</v>
      </c>
      <c r="G20" s="118">
        <v>119696970</v>
      </c>
      <c r="L20" s="69" t="s">
        <v>198</v>
      </c>
      <c r="M20" s="69" t="s">
        <v>170</v>
      </c>
      <c r="N20" s="69" t="s">
        <v>171</v>
      </c>
      <c r="O20" s="72">
        <v>0</v>
      </c>
      <c r="P20" s="72">
        <v>0</v>
      </c>
      <c r="Q20" s="87">
        <v>0</v>
      </c>
    </row>
    <row r="21" spans="1:17" x14ac:dyDescent="0.25">
      <c r="A21" s="69" t="s">
        <v>78</v>
      </c>
      <c r="B21" s="69" t="s">
        <v>51</v>
      </c>
      <c r="C21" s="69" t="s">
        <v>71</v>
      </c>
      <c r="D21" s="69" t="s">
        <v>72</v>
      </c>
      <c r="E21" s="72">
        <v>156363636</v>
      </c>
      <c r="F21" s="72"/>
      <c r="G21" s="118">
        <v>156363636</v>
      </c>
      <c r="L21" s="69" t="s">
        <v>199</v>
      </c>
      <c r="M21" s="69" t="s">
        <v>172</v>
      </c>
      <c r="N21" s="69" t="s">
        <v>173</v>
      </c>
      <c r="O21" s="72">
        <v>0</v>
      </c>
      <c r="P21" s="72">
        <v>0</v>
      </c>
      <c r="Q21" s="87">
        <v>0</v>
      </c>
    </row>
    <row r="22" spans="1:17" x14ac:dyDescent="0.25">
      <c r="A22" s="69" t="s">
        <v>78</v>
      </c>
      <c r="B22" s="69" t="s">
        <v>51</v>
      </c>
      <c r="C22" s="69" t="s">
        <v>73</v>
      </c>
      <c r="D22" s="69" t="s">
        <v>74</v>
      </c>
      <c r="E22" s="72">
        <v>581818176</v>
      </c>
      <c r="F22" s="72">
        <v>698181816</v>
      </c>
      <c r="G22" s="118">
        <v>1279999992</v>
      </c>
      <c r="L22" s="69" t="s">
        <v>200</v>
      </c>
      <c r="M22" s="69" t="s">
        <v>174</v>
      </c>
      <c r="N22" s="69" t="s">
        <v>171</v>
      </c>
      <c r="O22" s="72">
        <v>0</v>
      </c>
      <c r="P22" s="72">
        <v>0</v>
      </c>
      <c r="Q22" s="87">
        <v>0</v>
      </c>
    </row>
    <row r="23" spans="1:17" x14ac:dyDescent="0.25">
      <c r="A23" s="69" t="s">
        <v>78</v>
      </c>
      <c r="B23" s="69" t="s">
        <v>51</v>
      </c>
      <c r="C23" s="120" t="s">
        <v>69</v>
      </c>
      <c r="D23" s="119"/>
      <c r="E23" s="73">
        <v>799696964</v>
      </c>
      <c r="F23" s="73">
        <v>756363634</v>
      </c>
      <c r="G23" s="118">
        <v>1556060598</v>
      </c>
      <c r="L23" s="69" t="s">
        <v>201</v>
      </c>
      <c r="M23" s="69" t="s">
        <v>175</v>
      </c>
      <c r="N23" s="69" t="s">
        <v>173</v>
      </c>
      <c r="O23" s="72">
        <v>0</v>
      </c>
      <c r="P23" s="72">
        <v>0</v>
      </c>
      <c r="Q23" s="87">
        <v>0</v>
      </c>
    </row>
    <row r="24" spans="1:17" x14ac:dyDescent="0.25">
      <c r="A24" s="69" t="s">
        <v>79</v>
      </c>
      <c r="B24" s="69" t="s">
        <v>47</v>
      </c>
      <c r="C24" s="69" t="s">
        <v>80</v>
      </c>
      <c r="D24" s="69" t="s">
        <v>81</v>
      </c>
      <c r="E24" s="72">
        <v>19890411</v>
      </c>
      <c r="F24" s="72"/>
      <c r="G24" s="118">
        <v>19890411</v>
      </c>
      <c r="L24" s="70" t="s">
        <v>89</v>
      </c>
      <c r="M24" s="117"/>
      <c r="N24" s="71"/>
      <c r="O24" s="74">
        <v>-519389108</v>
      </c>
      <c r="P24" s="74">
        <v>-5229486596</v>
      </c>
      <c r="Q24" s="88">
        <v>-2751961592</v>
      </c>
    </row>
    <row r="25" spans="1:17" x14ac:dyDescent="0.25">
      <c r="A25" s="69" t="s">
        <v>79</v>
      </c>
      <c r="B25" s="69" t="s">
        <v>47</v>
      </c>
      <c r="C25" s="120" t="s">
        <v>69</v>
      </c>
      <c r="D25" s="119"/>
      <c r="E25" s="73">
        <v>19890411</v>
      </c>
      <c r="F25" s="73"/>
      <c r="G25" s="118">
        <v>19890411</v>
      </c>
    </row>
    <row r="26" spans="1:17" x14ac:dyDescent="0.25">
      <c r="A26" s="69" t="s">
        <v>82</v>
      </c>
      <c r="B26" s="69" t="s">
        <v>49</v>
      </c>
      <c r="C26" s="69" t="s">
        <v>80</v>
      </c>
      <c r="D26" s="69" t="s">
        <v>81</v>
      </c>
      <c r="E26" s="72">
        <v>19890411</v>
      </c>
      <c r="F26" s="72"/>
      <c r="G26" s="118">
        <v>19890411</v>
      </c>
    </row>
    <row r="27" spans="1:17" x14ac:dyDescent="0.25">
      <c r="A27" s="69" t="s">
        <v>82</v>
      </c>
      <c r="B27" s="69" t="s">
        <v>49</v>
      </c>
      <c r="C27" s="120" t="s">
        <v>69</v>
      </c>
      <c r="D27" s="119"/>
      <c r="E27" s="73">
        <v>19890411</v>
      </c>
      <c r="F27" s="73"/>
      <c r="G27" s="118">
        <v>19890411</v>
      </c>
    </row>
    <row r="28" spans="1:17" x14ac:dyDescent="0.25">
      <c r="A28" s="69" t="s">
        <v>83</v>
      </c>
      <c r="B28" s="69" t="s">
        <v>45</v>
      </c>
      <c r="C28" s="69" t="s">
        <v>80</v>
      </c>
      <c r="D28" s="69" t="s">
        <v>81</v>
      </c>
      <c r="E28" s="72">
        <v>88226031</v>
      </c>
      <c r="F28" s="72">
        <v>51863599</v>
      </c>
      <c r="G28" s="118">
        <v>140089630</v>
      </c>
    </row>
    <row r="29" spans="1:17" x14ac:dyDescent="0.25">
      <c r="A29" s="69" t="s">
        <v>83</v>
      </c>
      <c r="B29" s="69" t="s">
        <v>45</v>
      </c>
      <c r="C29" s="120" t="s">
        <v>69</v>
      </c>
      <c r="D29" s="119"/>
      <c r="E29" s="73">
        <v>88226031</v>
      </c>
      <c r="F29" s="73">
        <v>51863599</v>
      </c>
      <c r="G29" s="118">
        <v>140089630</v>
      </c>
    </row>
    <row r="30" spans="1:17" x14ac:dyDescent="0.25">
      <c r="A30" s="69" t="s">
        <v>84</v>
      </c>
      <c r="B30" s="69" t="s">
        <v>48</v>
      </c>
      <c r="C30" s="69" t="s">
        <v>80</v>
      </c>
      <c r="D30" s="69" t="s">
        <v>81</v>
      </c>
      <c r="E30" s="72">
        <v>19890411</v>
      </c>
      <c r="F30" s="72"/>
      <c r="G30" s="118">
        <v>19890411</v>
      </c>
    </row>
    <row r="31" spans="1:17" x14ac:dyDescent="0.25">
      <c r="A31" s="69" t="s">
        <v>84</v>
      </c>
      <c r="B31" s="69" t="s">
        <v>48</v>
      </c>
      <c r="C31" s="120" t="s">
        <v>69</v>
      </c>
      <c r="D31" s="119"/>
      <c r="E31" s="73">
        <v>19890411</v>
      </c>
      <c r="F31" s="73"/>
      <c r="G31" s="118">
        <v>19890411</v>
      </c>
    </row>
    <row r="32" spans="1:17" x14ac:dyDescent="0.25">
      <c r="A32" s="69" t="s">
        <v>85</v>
      </c>
      <c r="B32" s="69" t="s">
        <v>47</v>
      </c>
      <c r="C32" s="69" t="s">
        <v>80</v>
      </c>
      <c r="D32" s="69" t="s">
        <v>81</v>
      </c>
      <c r="E32" s="72">
        <v>229365815</v>
      </c>
      <c r="F32" s="72"/>
      <c r="G32" s="118">
        <v>229365815</v>
      </c>
    </row>
    <row r="33" spans="1:7" x14ac:dyDescent="0.25">
      <c r="A33" s="69" t="s">
        <v>85</v>
      </c>
      <c r="B33" s="69" t="s">
        <v>47</v>
      </c>
      <c r="C33" s="120" t="s">
        <v>69</v>
      </c>
      <c r="D33" s="119"/>
      <c r="E33" s="73">
        <v>229365815</v>
      </c>
      <c r="F33" s="73"/>
      <c r="G33" s="118">
        <v>229365815</v>
      </c>
    </row>
    <row r="34" spans="1:7" x14ac:dyDescent="0.25">
      <c r="A34" s="69" t="s">
        <v>86</v>
      </c>
      <c r="B34" s="69" t="s">
        <v>49</v>
      </c>
      <c r="C34" s="69" t="s">
        <v>80</v>
      </c>
      <c r="D34" s="69" t="s">
        <v>81</v>
      </c>
      <c r="E34" s="72">
        <v>229365815</v>
      </c>
      <c r="F34" s="72"/>
      <c r="G34" s="118">
        <v>229365815</v>
      </c>
    </row>
    <row r="35" spans="1:7" x14ac:dyDescent="0.25">
      <c r="A35" s="69" t="s">
        <v>86</v>
      </c>
      <c r="B35" s="69" t="s">
        <v>49</v>
      </c>
      <c r="C35" s="120" t="s">
        <v>69</v>
      </c>
      <c r="D35" s="119"/>
      <c r="E35" s="73">
        <v>229365815</v>
      </c>
      <c r="F35" s="73"/>
      <c r="G35" s="118">
        <v>229365815</v>
      </c>
    </row>
    <row r="36" spans="1:7" x14ac:dyDescent="0.25">
      <c r="A36" s="69" t="s">
        <v>87</v>
      </c>
      <c r="B36" s="69" t="s">
        <v>45</v>
      </c>
      <c r="C36" s="69" t="s">
        <v>80</v>
      </c>
      <c r="D36" s="69" t="s">
        <v>81</v>
      </c>
      <c r="E36" s="72">
        <v>369982247</v>
      </c>
      <c r="F36" s="72">
        <v>43854872</v>
      </c>
      <c r="G36" s="118">
        <v>413837119</v>
      </c>
    </row>
    <row r="37" spans="1:7" x14ac:dyDescent="0.25">
      <c r="A37" s="69" t="s">
        <v>87</v>
      </c>
      <c r="B37" s="69" t="s">
        <v>45</v>
      </c>
      <c r="C37" s="120" t="s">
        <v>69</v>
      </c>
      <c r="D37" s="119"/>
      <c r="E37" s="73">
        <v>369982247</v>
      </c>
      <c r="F37" s="73">
        <v>43854872</v>
      </c>
      <c r="G37" s="118">
        <v>413837119</v>
      </c>
    </row>
    <row r="38" spans="1:7" x14ac:dyDescent="0.25">
      <c r="A38" s="69" t="s">
        <v>88</v>
      </c>
      <c r="B38" s="69" t="s">
        <v>48</v>
      </c>
      <c r="C38" s="69" t="s">
        <v>80</v>
      </c>
      <c r="D38" s="69" t="s">
        <v>81</v>
      </c>
      <c r="E38" s="72">
        <v>229365815</v>
      </c>
      <c r="F38" s="72"/>
      <c r="G38" s="118">
        <v>229365815</v>
      </c>
    </row>
    <row r="39" spans="1:7" x14ac:dyDescent="0.25">
      <c r="A39" s="69" t="s">
        <v>88</v>
      </c>
      <c r="B39" s="69" t="s">
        <v>48</v>
      </c>
      <c r="C39" s="120" t="s">
        <v>69</v>
      </c>
      <c r="D39" s="119"/>
      <c r="E39" s="73">
        <v>229365815</v>
      </c>
      <c r="F39" s="73"/>
      <c r="G39" s="118">
        <v>229365815</v>
      </c>
    </row>
    <row r="40" spans="1:7" x14ac:dyDescent="0.25">
      <c r="A40" s="70" t="s">
        <v>89</v>
      </c>
      <c r="B40" s="117"/>
      <c r="C40" s="117"/>
      <c r="D40" s="71"/>
      <c r="E40" s="74">
        <v>5204461778</v>
      </c>
      <c r="F40" s="74">
        <v>3877536641</v>
      </c>
      <c r="G40" s="88">
        <v>9081998419</v>
      </c>
    </row>
    <row r="452" spans="9:10" x14ac:dyDescent="0.25">
      <c r="I452" s="69"/>
      <c r="J452" s="69"/>
    </row>
    <row r="453" spans="9:10" x14ac:dyDescent="0.25">
      <c r="I453" s="69"/>
      <c r="J453" s="69"/>
    </row>
    <row r="454" spans="9:10" x14ac:dyDescent="0.25">
      <c r="I454" s="69"/>
      <c r="J454" s="69"/>
    </row>
    <row r="455" spans="9:10" x14ac:dyDescent="0.25">
      <c r="I455" s="69"/>
      <c r="J455" s="69"/>
    </row>
    <row r="456" spans="9:10" x14ac:dyDescent="0.25">
      <c r="I456" s="69"/>
      <c r="J456" s="69"/>
    </row>
    <row r="457" spans="9:10" x14ac:dyDescent="0.25">
      <c r="I457" s="69"/>
      <c r="J457" s="69"/>
    </row>
    <row r="458" spans="9:10" x14ac:dyDescent="0.25">
      <c r="I458" s="69"/>
      <c r="J458" s="69"/>
    </row>
    <row r="459" spans="9:10" x14ac:dyDescent="0.25">
      <c r="I459" s="69"/>
      <c r="J459" s="69"/>
    </row>
    <row r="460" spans="9:10" x14ac:dyDescent="0.25">
      <c r="I460" s="69"/>
      <c r="J460" s="69"/>
    </row>
    <row r="461" spans="9:10" x14ac:dyDescent="0.25">
      <c r="I461" s="69"/>
      <c r="J461" s="69"/>
    </row>
    <row r="462" spans="9:10" x14ac:dyDescent="0.25">
      <c r="I462" s="69"/>
      <c r="J462" s="69"/>
    </row>
    <row r="463" spans="9:10" x14ac:dyDescent="0.25">
      <c r="I463" s="69"/>
      <c r="J463" s="69"/>
    </row>
    <row r="464" spans="9:10" x14ac:dyDescent="0.25">
      <c r="I464" s="69"/>
      <c r="J464" s="69"/>
    </row>
    <row r="465" spans="9:10" x14ac:dyDescent="0.25">
      <c r="I465" s="69"/>
      <c r="J465" s="69"/>
    </row>
    <row r="466" spans="9:10" x14ac:dyDescent="0.25">
      <c r="I466" s="69"/>
      <c r="J466" s="69"/>
    </row>
    <row r="467" spans="9:10" x14ac:dyDescent="0.25">
      <c r="I467" s="69"/>
      <c r="J467" s="69"/>
    </row>
    <row r="468" spans="9:10" x14ac:dyDescent="0.25">
      <c r="I468" s="69"/>
      <c r="J468" s="69"/>
    </row>
    <row r="469" spans="9:10" x14ac:dyDescent="0.25">
      <c r="I469" s="69"/>
      <c r="J469" s="69"/>
    </row>
  </sheetData>
  <pageMargins left="0.7" right="0.7" top="0.75" bottom="0.75" header="0.3" footer="0.3"/>
  <pageSetup paperSize="9" orientation="portrait" r:id="rId1"/>
  <customProperties>
    <customPr name="_pios_id" r:id="rId2"/>
    <customPr name="CofWorksheetType" r:id="rId3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K1:K42"/>
  <sheetViews>
    <sheetView topLeftCell="A50" workbookViewId="0">
      <selection activeCell="F20" sqref="F20"/>
    </sheetView>
  </sheetViews>
  <sheetFormatPr baseColWidth="10" defaultRowHeight="12.5" x14ac:dyDescent="0.25"/>
  <cols>
    <col min="11" max="11" width="54.81640625" bestFit="1" customWidth="1"/>
  </cols>
  <sheetData>
    <row r="1" spans="11:11" x14ac:dyDescent="0.25">
      <c r="K1" t="s">
        <v>101</v>
      </c>
    </row>
    <row r="2" spans="11:11" x14ac:dyDescent="0.25">
      <c r="K2" s="112">
        <v>43746.718055555553</v>
      </c>
    </row>
    <row r="3" spans="11:11" x14ac:dyDescent="0.25">
      <c r="K3" t="s">
        <v>102</v>
      </c>
    </row>
    <row r="4" spans="11:11" x14ac:dyDescent="0.25">
      <c r="K4" t="s">
        <v>103</v>
      </c>
    </row>
    <row r="5" spans="11:11" x14ac:dyDescent="0.25">
      <c r="K5" t="s">
        <v>104</v>
      </c>
    </row>
    <row r="9" spans="11:11" x14ac:dyDescent="0.25">
      <c r="K9" t="s">
        <v>105</v>
      </c>
    </row>
    <row r="10" spans="11:11" x14ac:dyDescent="0.25">
      <c r="K10" t="s">
        <v>106</v>
      </c>
    </row>
    <row r="12" spans="11:11" ht="14.5" x14ac:dyDescent="0.25">
      <c r="K12" s="113" t="s">
        <v>107</v>
      </c>
    </row>
    <row r="13" spans="11:11" ht="14.5" x14ac:dyDescent="0.25">
      <c r="K13" s="113"/>
    </row>
    <row r="14" spans="11:11" ht="15" x14ac:dyDescent="0.25">
      <c r="K14" s="113" t="s">
        <v>108</v>
      </c>
    </row>
    <row r="15" spans="11:11" ht="14.5" x14ac:dyDescent="0.25">
      <c r="K15" s="113"/>
    </row>
    <row r="16" spans="11:11" ht="14.5" x14ac:dyDescent="0.25">
      <c r="K16" s="113" t="s">
        <v>109</v>
      </c>
    </row>
    <row r="17" spans="11:11" ht="14.5" x14ac:dyDescent="0.25">
      <c r="K17" s="113"/>
    </row>
    <row r="18" spans="11:11" ht="14.5" x14ac:dyDescent="0.25">
      <c r="K18" s="113" t="s">
        <v>110</v>
      </c>
    </row>
    <row r="20" spans="11:11" x14ac:dyDescent="0.25">
      <c r="K20" s="114" t="s">
        <v>111</v>
      </c>
    </row>
    <row r="21" spans="11:11" x14ac:dyDescent="0.25">
      <c r="K21" s="107"/>
    </row>
    <row r="22" spans="11:11" ht="14.5" x14ac:dyDescent="0.25">
      <c r="K22" s="114" t="s">
        <v>112</v>
      </c>
    </row>
    <row r="23" spans="11:11" ht="14.5" x14ac:dyDescent="0.25">
      <c r="K23" s="113"/>
    </row>
    <row r="24" spans="11:11" ht="15" x14ac:dyDescent="0.25">
      <c r="K24" s="115" t="s">
        <v>113</v>
      </c>
    </row>
    <row r="25" spans="11:11" ht="15" x14ac:dyDescent="0.25">
      <c r="K25" s="115"/>
    </row>
    <row r="26" spans="11:11" ht="15" x14ac:dyDescent="0.25">
      <c r="K26" s="115" t="s">
        <v>114</v>
      </c>
    </row>
    <row r="27" spans="11:11" ht="15" x14ac:dyDescent="0.25">
      <c r="K27" s="115" t="s">
        <v>115</v>
      </c>
    </row>
    <row r="28" spans="11:11" ht="15" x14ac:dyDescent="0.25">
      <c r="K28" s="115" t="s">
        <v>116</v>
      </c>
    </row>
    <row r="29" spans="11:11" ht="15" x14ac:dyDescent="0.25">
      <c r="K29" s="115" t="s">
        <v>117</v>
      </c>
    </row>
    <row r="30" spans="11:11" ht="15" x14ac:dyDescent="0.25">
      <c r="K30" s="115"/>
    </row>
    <row r="31" spans="11:11" ht="15" x14ac:dyDescent="0.25">
      <c r="K31" s="115" t="s">
        <v>118</v>
      </c>
    </row>
    <row r="32" spans="11:11" ht="15" x14ac:dyDescent="0.25">
      <c r="K32" s="115"/>
    </row>
    <row r="33" spans="11:11" ht="15" x14ac:dyDescent="0.25">
      <c r="K33" s="115" t="s">
        <v>119</v>
      </c>
    </row>
    <row r="34" spans="11:11" ht="15" x14ac:dyDescent="0.25">
      <c r="K34" s="116"/>
    </row>
    <row r="35" spans="11:11" ht="15" x14ac:dyDescent="0.25">
      <c r="K35" s="115" t="s">
        <v>120</v>
      </c>
    </row>
    <row r="36" spans="11:11" x14ac:dyDescent="0.25">
      <c r="K36" s="107"/>
    </row>
    <row r="37" spans="11:11" ht="14.5" x14ac:dyDescent="0.25">
      <c r="K37" s="114" t="s">
        <v>121</v>
      </c>
    </row>
    <row r="38" spans="11:11" ht="14.5" x14ac:dyDescent="0.25">
      <c r="K38" s="113"/>
    </row>
    <row r="39" spans="11:11" ht="15" x14ac:dyDescent="0.25">
      <c r="K39" s="115" t="s">
        <v>122</v>
      </c>
    </row>
    <row r="40" spans="11:11" ht="15" x14ac:dyDescent="0.25">
      <c r="K40" s="115"/>
    </row>
    <row r="41" spans="11:11" ht="15" x14ac:dyDescent="0.25">
      <c r="K41" s="115" t="s">
        <v>123</v>
      </c>
    </row>
    <row r="42" spans="11:11" ht="15" x14ac:dyDescent="0.25">
      <c r="K42" s="115"/>
    </row>
  </sheetData>
  <pageMargins left="0.7" right="0.7" top="0.75" bottom="0.75" header="0.3" footer="0.3"/>
  <pageSetup paperSize="9" orientation="portrait" r:id="rId1"/>
  <customProperties>
    <customPr name="_pios_id" r:id="rId2"/>
  </customProperties>
  <drawing r:id="rId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diANlx9nA95LpmqoRuCOThowwMon18AMYx45KUv6Bbw=</DigestValue>
    </Reference>
    <Reference Type="http://www.w3.org/2000/09/xmldsig#Object" URI="#idOfficeObject">
      <DigestMethod Algorithm="http://www.w3.org/2001/04/xmlenc#sha256"/>
      <DigestValue>jjtBDxJg/W90cKEUjCeCn/PPSKU8YL7dHOxVmNDFmC8=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u+f1UkpFDYu6jKvqGYr3u8XAr+M/3UVGtLgLPwrNAI4=</DigestValue>
    </Reference>
    <Reference Type="http://www.w3.org/2000/09/xmldsig#Object" URI="#idValidSigLnImg">
      <DigestMethod Algorithm="http://www.w3.org/2001/04/xmlenc#sha256"/>
      <DigestValue>aazFEeszvuEWHJ+W1tLO6b0lc6dAl5R2A7gkaTFTV8E=</DigestValue>
    </Reference>
    <Reference Type="http://www.w3.org/2000/09/xmldsig#Object" URI="#idInvalidSigLnImg">
      <DigestMethod Algorithm="http://www.w3.org/2001/04/xmlenc#sha256"/>
      <DigestValue>dalVOR/c+pVsYs3ILNcn+WOg+LXkc1YHIvjb9kSRxGE=</DigestValue>
    </Reference>
  </SignedInfo>
  <SignatureValue>E/ANUvCMMtXA71mOB5J/lNTwyBipO30Hsqs4Wcu7aHieS7k0TUw7ibTpAa99c6YT+5jTQGcjd+Gl
iWTpNQYZSqu1wqVn+gSagXFM/tioVXYvaz3esko0x7C5iM++6hypbmN8RT+EyThJDvzLtmAdU3Hd
SQWUPzIyaavS7mPGhqd0zAaHPG+4SBbG2IG+ESNEv5J1hKegqGEBsjTsRJnPiMRLZDSPqvTP8kzj
tqMKMdc1+MyShqYtI7dcwJySIWsWhf4NqyuzIWLucFb/60yxWpqtP/c5T2dG8IfdItwidDu/eTh4
fz1z/if5b764SlRWlVHdEgUvG1F2ZRiFruO9BA==</SignatureValue>
  <KeyInfo>
    <X509Data>
      <X509Certificate>MIIDgjCCAmqgAwIBAgIK3lisPouG+eaYyjANBgkqhkiG9w0BAQsFADBvMSMwIQYDVQQDExpSb2xhbmQgQ29ybmkgV2FsZGUgU2llbWVuczEJMAcGA1UEChMAMQkwBwYDVQQLEwAxJTAjBgkqhkiG9w0BCQEWFnJ3YWxkZUBjaGFjb21lci5jb20ucHkxCzAJBgNVBAYTAlBZMB4XDTIzMTEyMjExMzMwN1oXDTI4MTEyMjExMzMwN1owbzEjMCEGA1UEAxMaUm9sYW5kIENvcm5pIFdhbGRlIFNpZW1lbnMxCTAHBgNVBAoTADEJMAcGA1UECxMAMSUwIwYJKoZIhvcNAQkBFhZyd2FsZGVAY2hhY29tZXIuY29tLnB5MQswCQYDVQQGEwJQWTCCASIwDQYJKoZIhvcNAQEBBQADggEPADCCAQoCggEBANu3bL735nVwESij4dlhxAzmIU0mgLdLG9bSa6RM3yOSrVMa9nwoKkfNF8Hj74ff7qSKdwHjDTN6jswtJILjjow4iZIwJ6BZ9/EZyu0GmoTggqBNnWCaUa8tpisDkdhFA3xzXqYSC6n0GerTIPGCDf4eWzLEQu325ydcejxGJXRRw+u2JX9wqpGN5E1bdICZhw4z/7WsORfEV+wF0JYQ8hZAhYDk75aUCleiq93IbJ7E+u1fr6IUAKC2pW57Z6pX459ZY9VgeI29PtM4+loQP2pGpoujCsw6gl3fmbNooFj++tnIzIJ4Gd24xiSA2ZL4RHNg3Z0gZfmeSzBu7fa9vMkCAwEAAaMgMB4wDwYJKoZIhvcvAQEKBAIFADALBgNVHQ8EBAMCA5gwDQYJKoZIhvcNAQELBQADggEBAIgPXBhEeUUD3pWsNfA+aV860vH2QxqLfjbVOQwphRQ6XQDNa0UXmgd56CzwaWywT5juPYEX5Ak6VK2BcnKs7YYjXXR+hd0pMjXJlx11q4WF2a0V/1M6fBHHGN1VSMRMSOmAXbTIKwzRz/kms/cfFfLsmIM1fakmvm2aTcl3Wh+erWwG55iS24bJcp9KO1KSjO6uKthfUxIgTewnTA7A+AGqsQymYKGpCmYHCIVRCWrDKKCMCUhVkki25Eat9dbmVrYxdDDn4LLVERy7XYbEU2aFAeBSKcuU/oLB+YVTEqd5ZifnFQw9Z0kcdOFJnbDx8Xjr8oU2+oLxC66y4SsBfus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i+7L5xaRpz+xQNultNR7zT1XcWi29MpZoYqdXUYgtcE=</DigestValue>
      </Reference>
      <Reference URI="/xl/customProperty1.bin?ContentType=application/vnd.openxmlformats-officedocument.spreadsheetml.customProperty">
        <DigestMethod Algorithm="http://www.w3.org/2001/04/xmlenc#sha256"/>
        <DigestValue>gDOikdoOTLhRW8ic9s8fM2TXY7+oNhwXIDYmZRvSX5E=</DigestValue>
      </Reference>
      <Reference URI="/xl/customProperty2.bin?ContentType=application/vnd.openxmlformats-officedocument.spreadsheetml.customProperty">
        <DigestMethod Algorithm="http://www.w3.org/2001/04/xmlenc#sha256"/>
        <DigestValue>Sh/R0Gjtnsg9zUak/1GR7nqMoG1un46q92zLTjGgBQA=</DigestValue>
      </Reference>
      <Reference URI="/xl/customProperty3.bin?ContentType=application/vnd.openxmlformats-officedocument.spreadsheetml.customProperty">
        <DigestMethod Algorithm="http://www.w3.org/2001/04/xmlenc#sha256"/>
        <DigestValue>V/ArF1OxHYh36byocSHi79zZWFGh0SX7+nnib2HoMwk=</DigestValue>
      </Reference>
      <Reference URI="/xl/customProperty4.bin?ContentType=application/vnd.openxmlformats-officedocument.spreadsheetml.customProperty">
        <DigestMethod Algorithm="http://www.w3.org/2001/04/xmlenc#sha256"/>
        <DigestValue>w4eQyNwhHV5qnsck52Qvi2aWVg/s0hQN0T/h21JXD4I=</DigestValue>
      </Reference>
      <Reference URI="/xl/customProperty5.bin?ContentType=application/vnd.openxmlformats-officedocument.spreadsheetml.customProperty">
        <DigestMethod Algorithm="http://www.w3.org/2001/04/xmlenc#sha256"/>
        <DigestValue>wh/RmTMYZR7Xw2cMunRco/72JIMbSnNWr1zwrMaDhtg=</DigestValue>
      </Reference>
      <Reference URI="/xl/customProperty6.bin?ContentType=application/vnd.openxmlformats-officedocument.spreadsheetml.customProperty">
        <DigestMethod Algorithm="http://www.w3.org/2001/04/xmlenc#sha256"/>
        <DigestValue>fHQixJyMYUjkxnDX40o5VMZS0IPVvTiPZhFixKJt1zE=</DigestValue>
      </Reference>
      <Reference URI="/xl/customProperty7.bin?ContentType=application/vnd.openxmlformats-officedocument.spreadsheetml.customProperty">
        <DigestMethod Algorithm="http://www.w3.org/2001/04/xmlenc#sha256"/>
        <DigestValue>Sh/R0Gjtnsg9zUak/1GR7nqMoG1un46q92zLTjGgBQA=</DigestValue>
      </Reference>
      <Reference URI="/xl/customProperty8.bin?ContentType=application/vnd.openxmlformats-officedocument.spreadsheetml.customProperty">
        <DigestMethod Algorithm="http://www.w3.org/2001/04/xmlenc#sha256"/>
        <DigestValue>sWCCvoieDzhUTU1BwGcZMEHOcoJJf/p+E/459ppS1z8=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NGxhfhUhKRrdnf6/IPsFp4J5zdgtujY66PutM15bMnE=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drawing1.xml?ContentType=application/vnd.openxmlformats-officedocument.drawing+xml">
        <DigestMethod Algorithm="http://www.w3.org/2001/04/xmlenc#sha256"/>
        <DigestValue>+7HP2KHjn5Al9nMHMRxq3TOSJkDpgZ0MSBaRNASpVTI=</DigestValue>
      </Reference>
      <Reference URI="/xl/drawings/drawing2.xml?ContentType=application/vnd.openxmlformats-officedocument.drawing+xml">
        <DigestMethod Algorithm="http://www.w3.org/2001/04/xmlenc#sha256"/>
        <DigestValue>bGCWyZckrbtX0XQvZ8ONg4hr1yUaMNZMJ60GQJne2f0=</DigestValue>
      </Reference>
      <Reference URI="/xl/drawings/vmlDrawing1.vml?ContentType=application/vnd.openxmlformats-officedocument.vmlDrawing">
        <DigestMethod Algorithm="http://www.w3.org/2001/04/xmlenc#sha256"/>
        <DigestValue>X2EtreH5+cWX/xkVL3cQ3pE/k+X0CqlIjoXwFmUDcRg=</DigestValue>
      </Reference>
      <Reference URI="/xl/media/image1.png?ContentType=image/png">
        <DigestMethod Algorithm="http://www.w3.org/2001/04/xmlenc#sha256"/>
        <DigestValue>NXUaC3+jczFot8GsVPsWusvU/ZHZJIDP6GqKgLAwrao=</DigestValue>
      </Reference>
      <Reference URI="/xl/media/image2.emf?ContentType=image/x-emf">
        <DigestMethod Algorithm="http://www.w3.org/2001/04/xmlenc#sha256"/>
        <DigestValue>eMkoX8L7n8dFKxY7mYMk48SPnGVSC7dzb1/Ygrqmi2U=</DigestValue>
      </Reference>
      <Reference URI="/xl/media/image3.png?ContentType=image/png">
        <DigestMethod Algorithm="http://www.w3.org/2001/04/xmlenc#sha256"/>
        <DigestValue>KvGKeaOT9k+ljzYvqox0uvZtO1AW7KNehjAwg0BnpiI=</DigestValue>
      </Reference>
      <Reference URI="/xl/media/image4.emf?ContentType=image/x-emf">
        <DigestMethod Algorithm="http://www.w3.org/2001/04/xmlenc#sha256"/>
        <DigestValue>RNCrm1UijaaJnZB8AT+LQGPEioxTVLe4IGWye2o7BFI=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vTSEeBVUQZLhsTgWWpghXwlv+TpDhZDPTomBhRL4z3s=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9TW+pXYvhGO8s0CCdRpbx4f2Uv+29qIBo0KOo2j69nM=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w1VLarp0ehtIp2/K7u6J3YuqLx3L6VeSYQdigiwGjGg=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lWvLc2U+Wvfu5BsWTentFkRj6pTEdwfiCIVamUSn49U=</DigestValue>
      </Reference>
      <Reference URI="/xl/sharedStrings.xml?ContentType=application/vnd.openxmlformats-officedocument.spreadsheetml.sharedStrings+xml">
        <DigestMethod Algorithm="http://www.w3.org/2001/04/xmlenc#sha256"/>
        <DigestValue>Lzi1jtz1SUsHSm2RvCPHzPj8JHCi9zM94sh3JlfqBvg=</DigestValue>
      </Reference>
      <Reference URI="/xl/styles.xml?ContentType=application/vnd.openxmlformats-officedocument.spreadsheetml.styles+xml">
        <DigestMethod Algorithm="http://www.w3.org/2001/04/xmlenc#sha256"/>
        <DigestValue>W9addVL93Nm9wn7vsUqio26AKWgFx9hpyuoGO9q9QGo=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a6OzOe+lpT8CeTAHvKRbr58ZEJqVKPv8NM7UaJWkPKg=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JGwc4kQxGkqigx7NQLjqStMha6xawQPpy7kknA3mx8M=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XKZXrKEBzvGTzFRS3QQJ0JVCMEhqG8ZqV7w8P9qzo9I=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j05Pv4rDkRzuIJBZ758+2nqhKtVWqVV+o8V8PBD6KmA=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co5lTQwd7dJp/o6BmnRLF/F8OrQ3fpks0Cu5TbGC/CQ=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ShULRSjlpUiIpxqcHTnO46t1rwa8YeajpYVW9F9hNxQ=</DigestValue>
      </Reference>
      <Reference URI="/xl/worksheets/sheet1.xml?ContentType=application/vnd.openxmlformats-officedocument.spreadsheetml.worksheet+xml">
        <DigestMethod Algorithm="http://www.w3.org/2001/04/xmlenc#sha256"/>
        <DigestValue>g9l53SWKEw6lpGPC8tIBgssN24drMiGOR8cJv6S5aVk=</DigestValue>
      </Reference>
      <Reference URI="/xl/worksheets/sheet2.xml?ContentType=application/vnd.openxmlformats-officedocument.spreadsheetml.worksheet+xml">
        <DigestMethod Algorithm="http://www.w3.org/2001/04/xmlenc#sha256"/>
        <DigestValue>SaeOMpmhqiZcPlBAOK1ZMIFngiTeOGZpOBkVQ4Ypya8=</DigestValue>
      </Reference>
      <Reference URI="/xl/worksheets/sheet3.xml?ContentType=application/vnd.openxmlformats-officedocument.spreadsheetml.worksheet+xml">
        <DigestMethod Algorithm="http://www.w3.org/2001/04/xmlenc#sha256"/>
        <DigestValue>Xkjo5lFXVfiqA2/CPosQqyqCutahB2gmhttIkO7TXHQ=</DigestValue>
      </Reference>
      <Reference URI="/xl/worksheets/sheet4.xml?ContentType=application/vnd.openxmlformats-officedocument.spreadsheetml.worksheet+xml">
        <DigestMethod Algorithm="http://www.w3.org/2001/04/xmlenc#sha256"/>
        <DigestValue>o99NuLCuL2jX/X4iAoB8pVZ5/WkWdwdvpiMkWx67P1M=</DigestValue>
      </Reference>
      <Reference URI="/xl/worksheets/sheet5.xml?ContentType=application/vnd.openxmlformats-officedocument.spreadsheetml.worksheet+xml">
        <DigestMethod Algorithm="http://www.w3.org/2001/04/xmlenc#sha256"/>
        <DigestValue>zm/gg4Ofp99Lr8+SDNTZuMGxbe/WGg7AXogF6SznJ3Q=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2024-03-25T18:46:03Z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{1B559E55-17D7-43F1-9FCD-60A244AB5CFF}</SetupID>
          <SignatureText>Roland Walde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2024-03-25T18:46:03Z</xd:SigningTime>
          <xd:SigningCertificate>
            <xd:Cert>
              <xd:CertDigest>
                <DigestMethod Algorithm="http://www.w3.org/2001/04/xmlenc#sha256"/>
                <DigestValue>39A8D8qU06epGYK4eX7Xh5b4ZOon1mQW19jfiRpwaa8=</DigestValue>
              </xd:CertDigest>
              <xd:IssuerSerial>
                <X509IssuerName>C=PY, E=rwalde@chacomer.com.py, OU="", O="", CN=Roland Corni Walde Siemens</X509IssuerName>
                <X509SerialNumber>1050001084186582592166090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H8BAAC/AAAAAAAAAAAAAAAkGAAABAwAACBFTUYAAAEAeBsAAKoAAAAGAAAAAAAAAAAAAAAAAAAAgAcAADgEAAA1AQAArQAAAAAAAAAAAAAAAAAAAAi3BADIo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4BAAAGAAAAagEAABoAAAAeAQAABgAAAE0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4BAAAGAAAAawEAABsAAAAlAAAADAAAAAEAAABUAAAAhAAAAB8BAAAGAAAAaQEAABoAAAABAAAAAMCAQe0lgEEfAQAABgAAAAkAAABMAAAAAAAAAAAAAAAAAAAA//////////9gAAAAMgA1AC8AMwAvADIAMAAyADQAXyIJAAAACQAAAAYAAAAJAAAABgAAAAkAAAAJAAAACQAAAAk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7SWAQQ8AAABrAAAAAQAAAEwAAAAEAAAADgAAAEcAAAAlAAAAawAAAFAAAABYAOw5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M8AAABlAAAAOgAAAEYAAACWAAAAIAAAACEA8AAAAAAAAAAAAAAAgD8AAAAAAAAAAAAAgD8AAAAAAAAAAAAAAAAAAAAAAAAAAAAAAAAAAAAAAAAAACUAAAAMAAAAAAAAgCgAAAAMAAAABAAAAFIAAABwAQAABAAAAOj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AAAABmAAAAJQAAAAwAAAAEAAAAVAAAAJQAAAA7AAAARgAAAM4AAABlAAAAAQAAAADAgEHtJYBBOwAAAEYAAAAMAAAATAAAAAAAAAAAAAAAAAAAAP//////////ZAAAAFIAbwBsAGEAbgBkACAAVwBhAGwAZABlAA4AAAAOAAAABgAAAAwAAAAOAAAADgAAAAcAAAAWAAAADAAAAAYAAAAOAAAADQAAAEsAAABAAAAAMAAAAAUAAAAgAAAAAQAAAAEAAAAQAAAAAAAAAAAAAACAAQAAwAAAAAAAAAAAAAAAgAEAAMAAAAAlAAAADAAAAAIAAAAnAAAAGAAAAAUAAAAAAAAA////AAAAAAAlAAAADAAAAAUAAABMAAAAZAAAAAAAAAByAAAAfwEAALoAAAAAAAAAcgAAAIABAABJAAAAIQDwAAAAAAAAAAAAAACAPwAAAAAAAAAAAACAPwAAAAAAAAAAAAAAAAAAAAAAAAAAAAAAAAAAAAAAAAAAJQAAAAwAAAAAAACAKAAAAAwAAAAFAAAAJwAAABgAAAAFAAAAAAAAAP///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CUAAAAFgAAAHIAAACMAAAAhgAAAAEAAAAAwIBB7SWAQRYAAAByAAAADAAAAEwAAAAAAAAAAAAAAAAAAAD//////////2QAAABSAE8ATABBAE4ARAAgAFcAQQBMAEQARQAKAAAADAAAAAgAAAAKAAAADAAAAAsAAAAEAAAADwAAAAoAAAAIAAAACwAAAAgAAABLAAAAQAAAADAAAAAFAAAAIAAAAAEAAAABAAAAEAAAAAAAAAAAAAAAgAEAAMAAAAAAAAAAAAAAAIABAADAAAAAJQAAAAwAAAACAAAAJwAAABgAAAAFAAAAAAAAAP///wAAAAAAJQAAAAwAAAAFAAAATAAAAGQAAAAVAAAAjAAAAGoBAACgAAAAFQAAAIwAAABWAQAAFQAAACEA8AAAAAAAAAAAAAAAgD8AAAAAAAAAAAAAgD8AAAAAAAAAAAAAAAAAAAAAAAAAAAAAAAAAAAAAAAAAACUAAAAMAAAAAAAAgCgAAAAMAAAABQAAACUAAAAMAAAAAQAAABgAAAAMAAAAAAAAABIAAAAMAAAAAQAAAB4AAAAYAAAAFQAAAIwAAABrAQAAoQAAACUAAAAMAAAAAQAAAFQAAACIAAAAFgAAAIwAAABsAAAAoAAAAAEAAAAAwIBB7SWAQRYAAACMAAAACgAAAEwAAAAAAAAAAAAAAAAAAAD//////////2AAAABQAFIARQBTAEkARABFAE4AVABFAAkAAAAKAAAACAAAAAkAAAAEAAAACwAAAAgAAAAMAAAACAAAAAgAAABLAAAAQAAAADAAAAAFAAAAIAAAAAEAAAABAAAAEAAAAAAAAAAAAAAAgAEAAMAAAAAAAAAAAAAAAIABAADAAAAAJQAAAAwAAAACAAAAJwAAABgAAAAFAAAAAAAAAP///wAAAAAAJQAAAAwAAAAFAAAATAAAAGQAAAAVAAAApgAAAD0BAAC6AAAAFQAAAKYAAAApAQAAFQAAACEA8AAAAAAAAAAAAAAAgD8AAAAAAAAAAAAAgD8AAAAAAAAAAAAAAAAAAAAAAAAAAAAAAAAAAAAAAAAAACUAAAAMAAAAAAAAgCgAAAAMAAAABQAAACUAAAAMAAAAAQAAABgAAAAMAAAAAAAAABIAAAAMAAAAAQAAABYAAAAMAAAAAAAAAFQAAAA4AQAAFgAAAKYAAAA8AQAAugAAAAEAAAAAwIBB7SWAQRYAAACmAAAAJwAAAEwAAAAEAAAAFQAAAKYAAAA+AQAAuwAAAJwAAABGAGkAcgBtAGEAZABvACAAcABvAHIAOgAgAFIAbwBsAGEAbgBkACAAQwBvAHIAbgBpACAAVwBhAGwAZABlACAAUwBpAGUAbQBlAG4AcwAAAAgAAAAEAAAABgAAAA4AAAAIAAAACQAAAAkAAAAEAAAACQAAAAkAAAAGAAAAAwAAAAQAAAAKAAAACQAAAAQAAAAIAAAACQAAAAkAAAAEAAAACgAAAAkAAAAGAAAACQAAAAQAAAAEAAAADwAAAAgAAAAEAAAACQAAAAgAAAAEAAAACQAAAAQAAAAIAAAADgAAAAgAAAAJAAAABwAAABYAAAAMAAAAAAAAACUAAAAMAAAAAgAAAA4AAAAUAAAAAAAAABAAAAAUAAAA</Object>
  <Object Id="idInvalidSigLnImg">AQAAAGwAAAAAAAAAAAAAAH8BAAC/AAAAAAAAAAAAAAAkGAAABAwAACBFTUYAAAEAeCQAALEAAAAGAAAAAAAAAAAAAAAAAAAAgAcAADgEAAA1AQAArQAAAAAAAAAAAAAAAAAAAAi3BADIo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MCAQe0lgEFDAAAABgAAAA8AAABMAAAAAAAAAAAAAAAAAAAA//////////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7SW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M8AAABlAAAAOgAAAEYAAACWAAAAIAAAACEA8AAAAAAAAAAAAAAAgD8AAAAAAAAAAAAAgD8AAAAAAAAAAAAAAAAAAAAAAAAAAAAAAAAAAAAAAAAAACUAAAAMAAAAAAAAgCgAAAAMAAAABAAAAFIAAABwAQAABAAAAOj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AAAABmAAAAJQAAAAwAAAAEAAAAVAAAAJQAAAA7AAAARgAAAM4AAABlAAAAAQAAAADAgEHtJYBBOwAAAEYAAAAMAAAATAAAAAAAAAAAAAAAAAAAAP//////////ZAAAAFIAbwBsAGEAbgBkACAAVwBhAGwAZABlAA4AAAAOAAAABgAAAAwAAAAOAAAADgAAAAcAAAAWAAAADAAAAAYAAAAOAAAADQAAAEsAAABAAAAAMAAAAAUAAAAgAAAAAQAAAAEAAAAQAAAAAAAAAAAAAACAAQAAwAAAAAAAAAAAAAAAgAEAAMAAAAAlAAAADAAAAAIAAAAnAAAAGAAAAAUAAAAAAAAA////AAAAAAAlAAAADAAAAAUAAABMAAAAZAAAAAAAAAByAAAAfwEAALoAAAAAAAAAcgAAAIABAABJAAAAIQDwAAAAAAAAAAAAAACAPwAAAAAAAAAAAACAPwAAAAAAAAAAAAAAAAAAAAAAAAAAAAAAAAAAAAAAAAAAJQAAAAwAAAAAAACAKAAAAAwAAAAFAAAAJwAAABgAAAAFAAAAAAAAAP///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CUAAAAFgAAAHIAAACMAAAAhgAAAAEAAAAAwIBB7SWAQRYAAAByAAAADAAAAEwAAAAAAAAAAAAAAAAAAAD//////////2QAAABSAE8ATABBAE4ARAAgAFcAQQBMAEQARQAKAAAADAAAAAgAAAAKAAAADAAAAAsAAAAEAAAADwAAAAoAAAAIAAAACwAAAAgAAABLAAAAQAAAADAAAAAFAAAAIAAAAAEAAAABAAAAEAAAAAAAAAAAAAAAgAEAAMAAAAAAAAAAAAAAAIABAADAAAAAJQAAAAwAAAACAAAAJwAAABgAAAAFAAAAAAAAAP///wAAAAAAJQAAAAwAAAAFAAAATAAAAGQAAAAVAAAAjAAAAGoBAACgAAAAFQAAAIwAAABWAQAAFQAAACEA8AAAAAAAAAAAAAAAgD8AAAAAAAAAAAAAgD8AAAAAAAAAAAAAAAAAAAAAAAAAAAAAAAAAAAAAAAAAACUAAAAMAAAAAAAAgCgAAAAMAAAABQAAACUAAAAMAAAAAQAAABgAAAAMAAAAAAAAABIAAAAMAAAAAQAAAB4AAAAYAAAAFQAAAIwAAABrAQAAoQAAACUAAAAMAAAAAQAAAFQAAACIAAAAFgAAAIwAAABsAAAAoAAAAAEAAAAAwIBB7SWAQRYAAACMAAAACgAAAEwAAAAAAAAAAAAAAAAAAAD//////////2AAAABQAFIARQBTAEkARABFAE4AVABFAAkAAAAKAAAACAAAAAkAAAAEAAAACwAAAAgAAAAMAAAACAAAAAgAAABLAAAAQAAAADAAAAAFAAAAIAAAAAEAAAABAAAAEAAAAAAAAAAAAAAAgAEAAMAAAAAAAAAAAAAAAIABAADAAAAAJQAAAAwAAAACAAAAJwAAABgAAAAFAAAAAAAAAP///wAAAAAAJQAAAAwAAAAFAAAATAAAAGQAAAAVAAAApgAAAD0BAAC6AAAAFQAAAKYAAAApAQAAFQAAACEA8AAAAAAAAAAAAAAAgD8AAAAAAAAAAAAAgD8AAAAAAAAAAAAAAAAAAAAAAAAAAAAAAAAAAAAAAAAAACUAAAAMAAAAAAAAgCgAAAAMAAAABQAAACUAAAAMAAAAAQAAABgAAAAMAAAAAAAAABIAAAAMAAAAAQAAABYAAAAMAAAAAAAAAFQAAAA4AQAAFgAAAKYAAAA8AQAAugAAAAEAAAAAwIBB7SWAQRYAAACmAAAAJwAAAEwAAAAEAAAAFQAAAKYAAAA+AQAAuwAAAJwAAABGAGkAcgBtAGEAZABvACAAcABvAHIAOgAgAFIAbwBsAGEAbgBkACAAQwBvAHIAbgBpACAAVwBhAGwAZABlACAAUwBpAGUAbQBlAG4AcwAAAAgAAAAEAAAABgAAAA4AAAAIAAAACQAAAAkAAAAEAAAACQAAAAkAAAAGAAAAAwAAAAQAAAAKAAAACQAAAAQAAAAIAAAACQAAAAkAAAAEAAAACgAAAAkAAAAGAAAACQAAAAQAAAAEAAAADwAAAAgAAAAEAAAACQAAAAgAAAAEAAAACQAAAAQAAAAIAAAADgAAAAgAAAAJAAAABwAAABYAAAAMAAAAAAAAACUAAAAMAAAAAgAAAA4AAAAUAAAAAAAAABAAAAAUAAAA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pplication xmlns="http://www.sap.com/cof/excel/application">
  <Version>2</Version>
  <Revision>2.7.001.82873</Revision>
</Application>
</file>

<file path=customXml/itemProps1.xml><?xml version="1.0" encoding="utf-8"?>
<ds:datastoreItem xmlns:ds="http://schemas.openxmlformats.org/officeDocument/2006/customXml" ds:itemID="{8725A726-6C6F-4A8F-9A3A-D918E882B8AB}">
  <ds:schemaRefs>
    <ds:schemaRef ds:uri="http://www.sap.com/cof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Informe Chacomer</vt:lpstr>
      <vt:lpstr>acciones</vt:lpstr>
      <vt:lpstr>REPORTES</vt:lpstr>
      <vt:lpstr>Ley</vt:lpstr>
      <vt:lpstr>'Informe Chacomer'!Área_de_impresión</vt:lpstr>
      <vt:lpstr>SAPCrosstab1</vt:lpstr>
      <vt:lpstr>SAPCrosstab2</vt:lpstr>
    </vt:vector>
  </TitlesOfParts>
  <Company>Windows 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cci150</dc:creator>
  <cp:lastModifiedBy>Roland Walde</cp:lastModifiedBy>
  <cp:lastPrinted>2021-03-30T12:27:17Z</cp:lastPrinted>
  <dcterms:created xsi:type="dcterms:W3CDTF">2010-11-04T17:54:03Z</dcterms:created>
  <dcterms:modified xsi:type="dcterms:W3CDTF">2024-03-25T18:40:01Z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2018_03 Chacomer Res Nº 1257 personas vinculadas.xlsx</vt:lpwstr>
  </property>
</Properties>
</file>